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Valentin\Desktop\"/>
    </mc:Choice>
  </mc:AlternateContent>
  <bookViews>
    <workbookView xWindow="0" yWindow="0" windowWidth="28800" windowHeight="12330"/>
  </bookViews>
  <sheets>
    <sheet name="Ahnenrechner" sheetId="6" r:id="rId1"/>
    <sheet name="BT Rechner" sheetId="1" r:id="rId2"/>
    <sheet name="Blutbad" sheetId="2" r:id="rId3"/>
    <sheet name="Datenblatt Ahnen" sheetId="4" state="hidden" r:id="rId4"/>
    <sheet name="Datenblatt Skills" sheetId="5" state="hidden" r:id="rId5"/>
    <sheet name="Datenblatt Level" sheetId="7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6" l="1"/>
  <c r="B4" i="6"/>
  <c r="A7" i="6" l="1"/>
  <c r="D301" i="4" l="1"/>
  <c r="B5" i="6"/>
  <c r="D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I2" i="2" l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4" i="1"/>
  <c r="B15" i="1"/>
  <c r="B13" i="1"/>
  <c r="B12" i="1"/>
  <c r="B11" i="1"/>
  <c r="D49" i="7"/>
  <c r="D50" i="7"/>
  <c r="D51" i="7"/>
  <c r="D52" i="7"/>
  <c r="D53" i="7"/>
  <c r="D54" i="7"/>
  <c r="D55" i="7"/>
  <c r="D56" i="7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D98" i="7" s="1"/>
  <c r="D99" i="7" s="1"/>
  <c r="D100" i="7" s="1"/>
  <c r="D101" i="7" s="1"/>
  <c r="D102" i="7" s="1"/>
  <c r="D103" i="7" s="1"/>
  <c r="D104" i="7" s="1"/>
  <c r="D105" i="7" s="1"/>
  <c r="D106" i="7" s="1"/>
  <c r="D107" i="7" s="1"/>
  <c r="D108" i="7" s="1"/>
  <c r="D109" i="7" s="1"/>
  <c r="D110" i="7" s="1"/>
  <c r="D111" i="7" s="1"/>
  <c r="D112" i="7" s="1"/>
  <c r="D113" i="7" s="1"/>
  <c r="D114" i="7" s="1"/>
  <c r="D115" i="7" s="1"/>
  <c r="D116" i="7" s="1"/>
  <c r="D117" i="7" s="1"/>
  <c r="D118" i="7" s="1"/>
  <c r="D119" i="7" s="1"/>
  <c r="D120" i="7" s="1"/>
  <c r="D121" i="7" s="1"/>
  <c r="D122" i="7" s="1"/>
  <c r="D123" i="7" s="1"/>
  <c r="D124" i="7" s="1"/>
  <c r="D125" i="7" s="1"/>
  <c r="D126" i="7" s="1"/>
  <c r="D127" i="7" s="1"/>
  <c r="D128" i="7" s="1"/>
  <c r="D129" i="7" s="1"/>
  <c r="D130" i="7" s="1"/>
  <c r="D131" i="7" s="1"/>
  <c r="D132" i="7" s="1"/>
  <c r="D133" i="7" s="1"/>
  <c r="D134" i="7" s="1"/>
  <c r="D135" i="7" s="1"/>
  <c r="D136" i="7" s="1"/>
  <c r="D137" i="7" s="1"/>
  <c r="D138" i="7" s="1"/>
  <c r="D139" i="7" s="1"/>
  <c r="D140" i="7" s="1"/>
  <c r="D141" i="7" s="1"/>
  <c r="D142" i="7" s="1"/>
  <c r="D143" i="7" s="1"/>
  <c r="D144" i="7" s="1"/>
  <c r="D145" i="7" s="1"/>
  <c r="D146" i="7" s="1"/>
  <c r="D147" i="7" s="1"/>
  <c r="D148" i="7" s="1"/>
  <c r="D149" i="7" s="1"/>
  <c r="D150" i="7" s="1"/>
  <c r="D151" i="7" s="1"/>
  <c r="D152" i="7" s="1"/>
  <c r="D153" i="7" s="1"/>
  <c r="D154" i="7" s="1"/>
  <c r="D155" i="7" s="1"/>
  <c r="D156" i="7" s="1"/>
  <c r="D157" i="7" s="1"/>
  <c r="D158" i="7" s="1"/>
  <c r="D159" i="7" s="1"/>
  <c r="D160" i="7" s="1"/>
  <c r="D161" i="7" s="1"/>
  <c r="D162" i="7" s="1"/>
  <c r="D163" i="7" s="1"/>
  <c r="D164" i="7" s="1"/>
  <c r="D165" i="7" s="1"/>
  <c r="D166" i="7" s="1"/>
  <c r="D167" i="7" s="1"/>
  <c r="D168" i="7" s="1"/>
  <c r="D169" i="7" s="1"/>
  <c r="D170" i="7" s="1"/>
  <c r="D171" i="7" s="1"/>
  <c r="D172" i="7" s="1"/>
  <c r="D173" i="7" s="1"/>
  <c r="D174" i="7" s="1"/>
  <c r="D175" i="7" s="1"/>
  <c r="D176" i="7" s="1"/>
  <c r="D177" i="7" s="1"/>
  <c r="D178" i="7" s="1"/>
  <c r="D179" i="7" s="1"/>
  <c r="D180" i="7" s="1"/>
  <c r="D181" i="7" s="1"/>
  <c r="D182" i="7" s="1"/>
  <c r="D183" i="7" s="1"/>
  <c r="D184" i="7" s="1"/>
  <c r="D185" i="7" s="1"/>
  <c r="D186" i="7" s="1"/>
  <c r="D187" i="7" s="1"/>
  <c r="D188" i="7" s="1"/>
  <c r="D189" i="7" s="1"/>
  <c r="D190" i="7" s="1"/>
  <c r="D191" i="7" s="1"/>
  <c r="D192" i="7" s="1"/>
  <c r="D193" i="7" s="1"/>
  <c r="D194" i="7" s="1"/>
  <c r="D195" i="7" s="1"/>
  <c r="D196" i="7" s="1"/>
  <c r="D197" i="7" s="1"/>
  <c r="D198" i="7" s="1"/>
  <c r="D199" i="7" s="1"/>
  <c r="D200" i="7" s="1"/>
  <c r="D201" i="7" s="1"/>
  <c r="D202" i="7" s="1"/>
  <c r="D203" i="7" s="1"/>
  <c r="D204" i="7" s="1"/>
  <c r="D205" i="7" s="1"/>
  <c r="D206" i="7" s="1"/>
  <c r="D207" i="7" s="1"/>
  <c r="D208" i="7" s="1"/>
  <c r="D209" i="7" s="1"/>
  <c r="D210" i="7" s="1"/>
  <c r="D211" i="7" s="1"/>
  <c r="D212" i="7" s="1"/>
  <c r="D213" i="7" s="1"/>
  <c r="D214" i="7" s="1"/>
  <c r="D215" i="7" s="1"/>
  <c r="D216" i="7" s="1"/>
  <c r="D217" i="7" s="1"/>
  <c r="D218" i="7" s="1"/>
  <c r="D219" i="7" s="1"/>
  <c r="D220" i="7" s="1"/>
  <c r="D221" i="7" s="1"/>
  <c r="D222" i="7" s="1"/>
  <c r="D223" i="7" s="1"/>
  <c r="D224" i="7" s="1"/>
  <c r="D225" i="7" s="1"/>
  <c r="D226" i="7" s="1"/>
  <c r="D227" i="7" s="1"/>
  <c r="D228" i="7" s="1"/>
  <c r="D229" i="7" s="1"/>
  <c r="D230" i="7" s="1"/>
  <c r="D231" i="7" s="1"/>
  <c r="D232" i="7" s="1"/>
  <c r="D233" i="7" s="1"/>
  <c r="D234" i="7" s="1"/>
  <c r="D235" i="7" s="1"/>
  <c r="D236" i="7" s="1"/>
  <c r="D237" i="7" s="1"/>
  <c r="D238" i="7" s="1"/>
  <c r="D239" i="7" s="1"/>
  <c r="D240" i="7" s="1"/>
  <c r="D241" i="7" s="1"/>
  <c r="D242" i="7" s="1"/>
  <c r="D243" i="7" s="1"/>
  <c r="D244" i="7" s="1"/>
  <c r="D245" i="7" s="1"/>
  <c r="D246" i="7" s="1"/>
  <c r="D247" i="7" s="1"/>
  <c r="D248" i="7" s="1"/>
  <c r="D249" i="7" s="1"/>
  <c r="D250" i="7" s="1"/>
  <c r="D251" i="7" s="1"/>
  <c r="D252" i="7" s="1"/>
  <c r="D253" i="7" s="1"/>
  <c r="D254" i="7" s="1"/>
  <c r="D255" i="7" s="1"/>
  <c r="D256" i="7" s="1"/>
  <c r="D257" i="7" s="1"/>
  <c r="D258" i="7" s="1"/>
  <c r="D259" i="7" s="1"/>
  <c r="D260" i="7" s="1"/>
  <c r="D261" i="7" s="1"/>
  <c r="D262" i="7" s="1"/>
  <c r="D263" i="7" s="1"/>
  <c r="D264" i="7" s="1"/>
  <c r="D265" i="7" s="1"/>
  <c r="D266" i="7" s="1"/>
  <c r="D267" i="7" s="1"/>
  <c r="D268" i="7" s="1"/>
  <c r="D269" i="7" s="1"/>
  <c r="D270" i="7" s="1"/>
  <c r="D271" i="7" s="1"/>
  <c r="D272" i="7" s="1"/>
  <c r="D273" i="7" s="1"/>
  <c r="D274" i="7" s="1"/>
  <c r="D275" i="7" s="1"/>
  <c r="D276" i="7" s="1"/>
  <c r="D277" i="7" s="1"/>
  <c r="D278" i="7" s="1"/>
  <c r="D279" i="7" s="1"/>
  <c r="D280" i="7" s="1"/>
  <c r="D281" i="7" s="1"/>
  <c r="D282" i="7" s="1"/>
  <c r="D283" i="7" s="1"/>
  <c r="D284" i="7" s="1"/>
  <c r="D285" i="7" s="1"/>
  <c r="D286" i="7" s="1"/>
  <c r="D287" i="7" s="1"/>
  <c r="D288" i="7" s="1"/>
  <c r="D289" i="7" s="1"/>
  <c r="D290" i="7" s="1"/>
  <c r="D291" i="7" s="1"/>
  <c r="D292" i="7" s="1"/>
  <c r="D293" i="7" s="1"/>
  <c r="D294" i="7" s="1"/>
  <c r="D295" i="7" s="1"/>
  <c r="D296" i="7" s="1"/>
  <c r="D297" i="7" s="1"/>
  <c r="D298" i="7" s="1"/>
  <c r="D299" i="7" s="1"/>
  <c r="D300" i="7" s="1"/>
  <c r="D301" i="7" s="1"/>
  <c r="D302" i="7" s="1"/>
  <c r="D303" i="7" s="1"/>
  <c r="D304" i="7" s="1"/>
  <c r="D305" i="7" s="1"/>
  <c r="D306" i="7" s="1"/>
  <c r="D307" i="7" s="1"/>
  <c r="D308" i="7" s="1"/>
  <c r="D309" i="7" s="1"/>
  <c r="D310" i="7" s="1"/>
  <c r="D311" i="7" s="1"/>
  <c r="D312" i="7" s="1"/>
  <c r="D313" i="7" s="1"/>
  <c r="D314" i="7" s="1"/>
  <c r="D315" i="7" s="1"/>
  <c r="D316" i="7" s="1"/>
  <c r="D317" i="7" s="1"/>
  <c r="D318" i="7" s="1"/>
  <c r="D319" i="7" s="1"/>
  <c r="D320" i="7" s="1"/>
  <c r="D321" i="7" s="1"/>
  <c r="D322" i="7" s="1"/>
  <c r="D323" i="7" s="1"/>
  <c r="D324" i="7" s="1"/>
  <c r="D325" i="7" s="1"/>
  <c r="D326" i="7" s="1"/>
  <c r="D327" i="7" s="1"/>
  <c r="D328" i="7" s="1"/>
  <c r="D329" i="7" s="1"/>
  <c r="D330" i="7" s="1"/>
  <c r="D331" i="7" s="1"/>
  <c r="D332" i="7" s="1"/>
  <c r="D333" i="7" s="1"/>
  <c r="D334" i="7" s="1"/>
  <c r="D335" i="7" s="1"/>
  <c r="D336" i="7" s="1"/>
  <c r="D337" i="7" s="1"/>
  <c r="D338" i="7" s="1"/>
  <c r="D339" i="7" s="1"/>
  <c r="D340" i="7" s="1"/>
  <c r="D341" i="7" s="1"/>
  <c r="D342" i="7" s="1"/>
  <c r="D343" i="7" s="1"/>
  <c r="D344" i="7" s="1"/>
  <c r="D345" i="7" s="1"/>
  <c r="D346" i="7" s="1"/>
  <c r="D347" i="7" s="1"/>
  <c r="D348" i="7" s="1"/>
  <c r="D349" i="7" s="1"/>
  <c r="D350" i="7" s="1"/>
  <c r="D351" i="7" s="1"/>
  <c r="D352" i="7" s="1"/>
  <c r="D353" i="7" s="1"/>
  <c r="D354" i="7" s="1"/>
  <c r="D355" i="7" s="1"/>
  <c r="D356" i="7" s="1"/>
  <c r="D357" i="7" s="1"/>
  <c r="D358" i="7" s="1"/>
  <c r="D359" i="7" s="1"/>
  <c r="D360" i="7" s="1"/>
  <c r="D361" i="7" s="1"/>
  <c r="D362" i="7" s="1"/>
  <c r="D363" i="7" s="1"/>
  <c r="D364" i="7" s="1"/>
  <c r="D365" i="7" s="1"/>
  <c r="D366" i="7" s="1"/>
  <c r="D367" i="7" s="1"/>
  <c r="D368" i="7" s="1"/>
  <c r="D369" i="7" s="1"/>
  <c r="D370" i="7" s="1"/>
  <c r="D371" i="7" s="1"/>
  <c r="D372" i="7" s="1"/>
  <c r="D373" i="7" s="1"/>
  <c r="D374" i="7" s="1"/>
  <c r="D375" i="7" s="1"/>
  <c r="D376" i="7" s="1"/>
  <c r="D377" i="7" s="1"/>
  <c r="D378" i="7" s="1"/>
  <c r="D379" i="7" s="1"/>
  <c r="D380" i="7" s="1"/>
  <c r="D381" i="7" s="1"/>
  <c r="D382" i="7" s="1"/>
  <c r="D383" i="7" s="1"/>
  <c r="D384" i="7" s="1"/>
  <c r="D385" i="7" s="1"/>
  <c r="D386" i="7" s="1"/>
  <c r="D387" i="7" s="1"/>
  <c r="D388" i="7" s="1"/>
  <c r="D389" i="7" s="1"/>
  <c r="D390" i="7" s="1"/>
  <c r="D391" i="7" s="1"/>
  <c r="D392" i="7" s="1"/>
  <c r="D393" i="7" s="1"/>
  <c r="D394" i="7" s="1"/>
  <c r="D395" i="7" s="1"/>
  <c r="D396" i="7" s="1"/>
  <c r="D397" i="7" s="1"/>
  <c r="D398" i="7" s="1"/>
  <c r="D399" i="7" s="1"/>
  <c r="D400" i="7" s="1"/>
  <c r="D401" i="7" s="1"/>
  <c r="D402" i="7" s="1"/>
  <c r="D403" i="7" s="1"/>
  <c r="D404" i="7" s="1"/>
  <c r="D405" i="7" s="1"/>
  <c r="D406" i="7" s="1"/>
  <c r="D407" i="7" s="1"/>
  <c r="D408" i="7" s="1"/>
  <c r="D409" i="7" s="1"/>
  <c r="D410" i="7" s="1"/>
  <c r="D411" i="7" s="1"/>
  <c r="D412" i="7" s="1"/>
  <c r="D413" i="7" s="1"/>
  <c r="D414" i="7" s="1"/>
  <c r="D415" i="7" s="1"/>
  <c r="D416" i="7" s="1"/>
  <c r="D417" i="7" s="1"/>
  <c r="D418" i="7" s="1"/>
  <c r="D419" i="7" s="1"/>
  <c r="D420" i="7" s="1"/>
  <c r="D421" i="7" s="1"/>
  <c r="D422" i="7" s="1"/>
  <c r="D423" i="7" s="1"/>
  <c r="D424" i="7" s="1"/>
  <c r="D425" i="7" s="1"/>
  <c r="D426" i="7" s="1"/>
  <c r="D427" i="7" s="1"/>
  <c r="D428" i="7" s="1"/>
  <c r="D429" i="7" s="1"/>
  <c r="D430" i="7" s="1"/>
  <c r="D431" i="7" s="1"/>
  <c r="D432" i="7" s="1"/>
  <c r="D433" i="7" s="1"/>
  <c r="D434" i="7" s="1"/>
  <c r="D435" i="7" s="1"/>
  <c r="D436" i="7" s="1"/>
  <c r="D437" i="7" s="1"/>
  <c r="D438" i="7" s="1"/>
  <c r="D439" i="7" s="1"/>
  <c r="D440" i="7" s="1"/>
  <c r="D441" i="7" s="1"/>
  <c r="D442" i="7" s="1"/>
  <c r="D443" i="7" s="1"/>
  <c r="D444" i="7" s="1"/>
  <c r="D445" i="7" s="1"/>
  <c r="D446" i="7" s="1"/>
  <c r="D447" i="7" s="1"/>
  <c r="D448" i="7" s="1"/>
  <c r="D449" i="7" s="1"/>
  <c r="D450" i="7" s="1"/>
  <c r="D451" i="7" s="1"/>
  <c r="D452" i="7" s="1"/>
  <c r="D453" i="7" s="1"/>
  <c r="D454" i="7" s="1"/>
  <c r="D455" i="7" s="1"/>
  <c r="D456" i="7" s="1"/>
  <c r="D457" i="7" s="1"/>
  <c r="D458" i="7" s="1"/>
  <c r="D459" i="7" s="1"/>
  <c r="D460" i="7" s="1"/>
  <c r="D461" i="7" s="1"/>
  <c r="D462" i="7" s="1"/>
  <c r="D463" i="7" s="1"/>
  <c r="D464" i="7" s="1"/>
  <c r="D465" i="7" s="1"/>
  <c r="D466" i="7" s="1"/>
  <c r="D467" i="7" s="1"/>
  <c r="D468" i="7" s="1"/>
  <c r="D469" i="7" s="1"/>
  <c r="D470" i="7" s="1"/>
  <c r="D471" i="7" s="1"/>
  <c r="D472" i="7" s="1"/>
  <c r="D473" i="7" s="1"/>
  <c r="D474" i="7" s="1"/>
  <c r="D475" i="7" s="1"/>
  <c r="D476" i="7" s="1"/>
  <c r="D477" i="7" s="1"/>
  <c r="D478" i="7" s="1"/>
  <c r="D479" i="7" s="1"/>
  <c r="D480" i="7" s="1"/>
  <c r="D481" i="7" s="1"/>
  <c r="D482" i="7" s="1"/>
  <c r="D483" i="7" s="1"/>
  <c r="D484" i="7" s="1"/>
  <c r="D485" i="7" s="1"/>
  <c r="D486" i="7" s="1"/>
  <c r="D487" i="7" s="1"/>
  <c r="D488" i="7" s="1"/>
  <c r="D489" i="7" s="1"/>
  <c r="D490" i="7" s="1"/>
  <c r="D491" i="7" s="1"/>
  <c r="D492" i="7" s="1"/>
  <c r="D493" i="7" s="1"/>
  <c r="D494" i="7" s="1"/>
  <c r="D495" i="7" s="1"/>
  <c r="D496" i="7" s="1"/>
  <c r="D497" i="7" s="1"/>
  <c r="D498" i="7" s="1"/>
  <c r="D499" i="7" s="1"/>
  <c r="D500" i="7" s="1"/>
  <c r="D37" i="7"/>
  <c r="D38" i="7"/>
  <c r="D39" i="7"/>
  <c r="D40" i="7" s="1"/>
  <c r="D41" i="7" s="1"/>
  <c r="D42" i="7" s="1"/>
  <c r="D43" i="7" s="1"/>
  <c r="D44" i="7" s="1"/>
  <c r="D45" i="7" s="1"/>
  <c r="D46" i="7" s="1"/>
  <c r="D47" i="7" s="1"/>
  <c r="D48" i="7" s="1"/>
  <c r="D4" i="7"/>
  <c r="D5" i="7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B3" i="7"/>
  <c r="C2" i="7"/>
  <c r="B4" i="5" l="1"/>
  <c r="B5" i="5" s="1"/>
  <c r="D98" i="4"/>
  <c r="D11" i="4"/>
  <c r="D5" i="4"/>
  <c r="D6" i="4"/>
  <c r="D7" i="4"/>
  <c r="D8" i="4"/>
  <c r="D9" i="4"/>
  <c r="D10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2" i="4"/>
  <c r="D4" i="4"/>
  <c r="B6" i="5" l="1"/>
  <c r="B7" i="5" s="1"/>
  <c r="B8" i="5" s="1"/>
  <c r="B9" i="5" s="1"/>
  <c r="D10" i="1"/>
  <c r="D7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B10" i="5" l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B664" i="5" s="1"/>
  <c r="B665" i="5" s="1"/>
  <c r="B666" i="5" s="1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B743" i="5" s="1"/>
  <c r="B744" i="5" s="1"/>
  <c r="B745" i="5" s="1"/>
  <c r="B746" i="5" s="1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B795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853" i="5" s="1"/>
  <c r="B854" i="5" s="1"/>
  <c r="B855" i="5" s="1"/>
  <c r="B856" i="5" s="1"/>
  <c r="B857" i="5" s="1"/>
  <c r="B858" i="5" s="1"/>
  <c r="B859" i="5" s="1"/>
  <c r="B860" i="5" s="1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B873" i="5" s="1"/>
  <c r="B874" i="5" s="1"/>
  <c r="B875" i="5" s="1"/>
  <c r="B876" i="5" s="1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B899" i="5" s="1"/>
  <c r="B900" i="5" s="1"/>
  <c r="B901" i="5" s="1"/>
  <c r="B902" i="5" s="1"/>
  <c r="B903" i="5" s="1"/>
  <c r="B904" i="5" s="1"/>
  <c r="B905" i="5" s="1"/>
  <c r="B906" i="5" s="1"/>
  <c r="B907" i="5" s="1"/>
  <c r="B908" i="5" s="1"/>
  <c r="B909" i="5" s="1"/>
  <c r="B910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B925" i="5" s="1"/>
  <c r="B926" i="5" s="1"/>
  <c r="B927" i="5" s="1"/>
  <c r="B928" i="5" s="1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B951" i="5" s="1"/>
  <c r="B952" i="5" s="1"/>
  <c r="B953" i="5" s="1"/>
  <c r="B954" i="5" s="1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B976" i="5" s="1"/>
  <c r="B977" i="5" s="1"/>
  <c r="B978" i="5" s="1"/>
  <c r="B979" i="5" s="1"/>
  <c r="B980" i="5" s="1"/>
  <c r="B981" i="5" s="1"/>
  <c r="B982" i="5" s="1"/>
  <c r="B983" i="5" s="1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D3" i="1"/>
  <c r="D4" i="1"/>
  <c r="D5" i="1"/>
  <c r="D6" i="1"/>
  <c r="D2" i="1"/>
</calcChain>
</file>

<file path=xl/sharedStrings.xml><?xml version="1.0" encoding="utf-8"?>
<sst xmlns="http://schemas.openxmlformats.org/spreadsheetml/2006/main" count="173" uniqueCount="153">
  <si>
    <t>Aufstieg zu Stufe</t>
  </si>
  <si>
    <t>Gold pro BT</t>
  </si>
  <si>
    <t>Ab EP</t>
  </si>
  <si>
    <t>Gesamtgold</t>
  </si>
  <si>
    <t>BB5</t>
  </si>
  <si>
    <t>Dolch</t>
  </si>
  <si>
    <t>Entermesser</t>
  </si>
  <si>
    <t>Samurai Schwert</t>
  </si>
  <si>
    <t>Kleine Axt</t>
  </si>
  <si>
    <t>Kriegskeule</t>
  </si>
  <si>
    <t>Kurzschwert</t>
  </si>
  <si>
    <t>Schwert</t>
  </si>
  <si>
    <t>Speer</t>
  </si>
  <si>
    <t>Hansui Schwert</t>
  </si>
  <si>
    <t>Kriegshammer</t>
  </si>
  <si>
    <t>Säbel</t>
  </si>
  <si>
    <t>Riffle Schwert</t>
  </si>
  <si>
    <t>Morgenstern</t>
  </si>
  <si>
    <t>Pike</t>
  </si>
  <si>
    <t>Kriegsaxt</t>
  </si>
  <si>
    <t>Sense</t>
  </si>
  <si>
    <t>Zweihänder</t>
  </si>
  <si>
    <t>Hattori Hanso Schwert</t>
  </si>
  <si>
    <t>Blutschwert</t>
  </si>
  <si>
    <t>Hattori Hanso Gold</t>
  </si>
  <si>
    <t>Drachenschwert</t>
  </si>
  <si>
    <t>Zweihänder Riffleschwert</t>
  </si>
  <si>
    <t>Berserkerspeer</t>
  </si>
  <si>
    <t>Drakonenschwert</t>
  </si>
  <si>
    <t>Sichelklinge</t>
  </si>
  <si>
    <t>Obsidianspeer</t>
  </si>
  <si>
    <t>Phantomsense</t>
  </si>
  <si>
    <t>Turmalindolche</t>
  </si>
  <si>
    <t>Glühender Zerreisser</t>
  </si>
  <si>
    <t>Ahnenschwert</t>
  </si>
  <si>
    <t>Teufelskopfhammer</t>
  </si>
  <si>
    <t>Dämonenschwert</t>
  </si>
  <si>
    <t>Vergeltungskrallen</t>
  </si>
  <si>
    <t>Schädelspalter</t>
  </si>
  <si>
    <t>Zwillingsschneide</t>
  </si>
  <si>
    <t>Wilde Klauen</t>
  </si>
  <si>
    <t>Peinbote</t>
  </si>
  <si>
    <t>Drachenzunge</t>
  </si>
  <si>
    <t>Stammesschwerter</t>
  </si>
  <si>
    <t>Klinge der Bruderschaft</t>
  </si>
  <si>
    <t>Goldener Tod</t>
  </si>
  <si>
    <t>Toxinschlitzer</t>
  </si>
  <si>
    <t>Donnerspitzen</t>
  </si>
  <si>
    <t>Wasserdolche</t>
  </si>
  <si>
    <t>Eisschwert</t>
  </si>
  <si>
    <t>Eislanze</t>
  </si>
  <si>
    <t>Eishammer</t>
  </si>
  <si>
    <t>Drakonisches Fauschwert</t>
  </si>
  <si>
    <t>Dämonenklinge des Höllenfeuers</t>
  </si>
  <si>
    <t>Feuerlanze der Verdammnis</t>
  </si>
  <si>
    <t>Drakonische Libellenklinge</t>
  </si>
  <si>
    <t>Giftschlangenkeule</t>
  </si>
  <si>
    <t>Drakonischer Dreizack</t>
  </si>
  <si>
    <t>Feueraxt der Höllenglut</t>
  </si>
  <si>
    <t>Teufelskrallen</t>
  </si>
  <si>
    <t>Drakonische Sichelaxt</t>
  </si>
  <si>
    <t>Flammenschwert des Untergangs</t>
  </si>
  <si>
    <t>Tausend Messer</t>
  </si>
  <si>
    <t>Kette der Schmerzen</t>
  </si>
  <si>
    <t>Tandemwürger</t>
  </si>
  <si>
    <t>Schlangenzunge</t>
  </si>
  <si>
    <t>Klinge der Totenfurcht</t>
  </si>
  <si>
    <t>Große Doppelaxt</t>
  </si>
  <si>
    <t>Hellebarde der Nacht</t>
  </si>
  <si>
    <t>Inkarächer</t>
  </si>
  <si>
    <t>Verräterklinge</t>
  </si>
  <si>
    <t>Rumpftrenner</t>
  </si>
  <si>
    <t>Legende des Dolchstosses</t>
  </si>
  <si>
    <t>Kris des Blutdurstes</t>
  </si>
  <si>
    <t>Trident der Bitterkeit</t>
  </si>
  <si>
    <t>Richtschwert des Henkers</t>
  </si>
  <si>
    <t>Schwert des Klinganen</t>
  </si>
  <si>
    <t>Unheilige Lanze</t>
  </si>
  <si>
    <t>Dolch der Teilung</t>
  </si>
  <si>
    <t>Lanze der Macht</t>
  </si>
  <si>
    <t>Schneide des Attentäters</t>
  </si>
  <si>
    <t>Schwert der Tausend Wicklungen</t>
  </si>
  <si>
    <t>Schwelendes Stilett</t>
  </si>
  <si>
    <t>Äxte des Zorns</t>
  </si>
  <si>
    <t>Ungestüme Feuerklinge</t>
  </si>
  <si>
    <t>Schneidstöcke der Vergeltung</t>
  </si>
  <si>
    <t>Fäustlinge der Einschnitte</t>
  </si>
  <si>
    <t>Doppelschlitzer</t>
  </si>
  <si>
    <t>Dolch der glühenden Verehrung</t>
  </si>
  <si>
    <t>Riesiger Rabenschnabel</t>
  </si>
  <si>
    <t>Erbarmungsloser Spalthammer</t>
  </si>
  <si>
    <t>Diktatorisches Diskusschwert</t>
  </si>
  <si>
    <t>Doppelklinge der Chinadi</t>
  </si>
  <si>
    <t>Mächtiges Klingenrad</t>
  </si>
  <si>
    <t>Königliche Breitaxt</t>
  </si>
  <si>
    <t>Mondklinge der Ältesten</t>
  </si>
  <si>
    <t>Adlerkralle</t>
  </si>
  <si>
    <t>Goldenes Minotaurus-Schwer</t>
  </si>
  <si>
    <t>Frostige Eisschneide</t>
  </si>
  <si>
    <t>Eisgolemkeule</t>
  </si>
  <si>
    <t>Sengendes Glutschwert</t>
  </si>
  <si>
    <t>Pfeifende Todeskette</t>
  </si>
  <si>
    <t>Härtung 1</t>
  </si>
  <si>
    <t>Härtung 2</t>
  </si>
  <si>
    <t>Härtung 3</t>
  </si>
  <si>
    <t>Härtung 4</t>
  </si>
  <si>
    <t>Gold</t>
  </si>
  <si>
    <t>Level</t>
  </si>
  <si>
    <t>Summe</t>
  </si>
  <si>
    <t>BB1</t>
  </si>
  <si>
    <t>BB2</t>
  </si>
  <si>
    <t>BB3</t>
  </si>
  <si>
    <t>BB4</t>
  </si>
  <si>
    <t>Lvl benötigt:</t>
  </si>
  <si>
    <t>Vampirschlitzer</t>
  </si>
  <si>
    <t>Geschärfter Schädelspalter</t>
  </si>
  <si>
    <t>Schwere Zertrümmerer</t>
  </si>
  <si>
    <t>Axt der vergangenen Kriege</t>
  </si>
  <si>
    <t>Trizak des Feuers</t>
  </si>
  <si>
    <t>Todeslanze</t>
  </si>
  <si>
    <t>Ahnen Krumsäbel</t>
  </si>
  <si>
    <t>Axt der Lykanen</t>
  </si>
  <si>
    <t>Doppelköpfige Eisgolemkeule</t>
  </si>
  <si>
    <t>Heimtückische Giftkeule</t>
  </si>
  <si>
    <t>Kaltblütiger Knüppel</t>
  </si>
  <si>
    <t>Schwert der Unterjochung</t>
  </si>
  <si>
    <t>Fledermaushacker</t>
  </si>
  <si>
    <t>Kampfhaken der Verbundenheit</t>
  </si>
  <si>
    <t>Flackernde Blutrinne</t>
  </si>
  <si>
    <t>Energiestab</t>
  </si>
  <si>
    <t>Panzerstecher des Lykaon</t>
  </si>
  <si>
    <t>Faustschnitter</t>
  </si>
  <si>
    <t>Mächtiges Schwert der Ahnen</t>
  </si>
  <si>
    <t>Einsatz</t>
  </si>
  <si>
    <t>Bestandene
Prüfungen</t>
  </si>
  <si>
    <t>Gesamt Skill-
steigerung</t>
  </si>
  <si>
    <t>Kosten</t>
  </si>
  <si>
    <t>Kosten je Skill</t>
  </si>
  <si>
    <t>Kostensteigerung</t>
  </si>
  <si>
    <t>-</t>
  </si>
  <si>
    <t>Skill</t>
  </si>
  <si>
    <t>Kosten auf Skill</t>
  </si>
  <si>
    <t>Billiges, fehlendes Puzzleteil</t>
  </si>
  <si>
    <t>Aktueller Skill</t>
  </si>
  <si>
    <t>Bestandene Ahnen</t>
  </si>
  <si>
    <t>ist günstiger</t>
  </si>
  <si>
    <t>EP Insgesamt</t>
  </si>
  <si>
    <t>Differenz zum
nächsten Level</t>
  </si>
  <si>
    <t>X</t>
  </si>
  <si>
    <t>5x skillen</t>
  </si>
  <si>
    <t>Ahnenprüfung</t>
  </si>
  <si>
    <t>Wunschlevel:</t>
  </si>
  <si>
    <t>EP benötigt: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</si>
</sst>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02122"/>
      <name val="Arial"/>
      <family val="2"/>
    </font>
    <font>
      <sz val="10"/>
      <color rgb="FF20212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0" fillId="0" borderId="3" xfId="1" applyNumberFormat="1" applyFont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/>
    <xf numFmtId="0" fontId="0" fillId="0" borderId="0" xfId="0" applyBorder="1"/>
    <xf numFmtId="0" fontId="5" fillId="5" borderId="5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left"/>
    </xf>
    <xf numFmtId="3" fontId="0" fillId="0" borderId="0" xfId="0" applyNumberFormat="1" applyAlignment="1">
      <alignment horizontal="center"/>
    </xf>
  </cellXfs>
  <cellStyles count="2">
    <cellStyle name="Komma" xfId="1" builtinId="3"/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</sheetPr>
  <dimension ref="A1:G14"/>
  <sheetViews>
    <sheetView tabSelected="1" zoomScale="160" zoomScaleNormal="160" workbookViewId="0">
      <selection activeCell="C11" sqref="C11"/>
    </sheetView>
  </sheetViews>
  <sheetFormatPr baseColWidth="10" defaultRowHeight="15" x14ac:dyDescent="0.25"/>
  <cols>
    <col min="1" max="1" width="18" bestFit="1" customWidth="1"/>
    <col min="2" max="2" width="13.85546875" bestFit="1" customWidth="1"/>
    <col min="3" max="3" width="14.7109375" customWidth="1"/>
  </cols>
  <sheetData>
    <row r="1" spans="1:7" x14ac:dyDescent="0.25">
      <c r="A1" s="20" t="s">
        <v>143</v>
      </c>
      <c r="B1" s="24">
        <v>16</v>
      </c>
      <c r="G1" s="4"/>
    </row>
    <row r="2" spans="1:7" x14ac:dyDescent="0.25">
      <c r="A2" s="19" t="s">
        <v>144</v>
      </c>
      <c r="B2" s="25">
        <v>0</v>
      </c>
      <c r="G2" s="4"/>
    </row>
    <row r="3" spans="1:7" x14ac:dyDescent="0.25">
      <c r="A3" s="15"/>
      <c r="B3" s="9"/>
      <c r="G3" s="4"/>
    </row>
    <row r="4" spans="1:7" x14ac:dyDescent="0.25">
      <c r="A4" s="20" t="s">
        <v>149</v>
      </c>
      <c r="B4" s="21">
        <f>VLOOKUP(B1,'Datenblatt Skills'!A:D,4,FALSE)</f>
        <v>990</v>
      </c>
      <c r="G4" s="4"/>
    </row>
    <row r="5" spans="1:7" x14ac:dyDescent="0.25">
      <c r="A5" s="19" t="s">
        <v>150</v>
      </c>
      <c r="B5" s="18">
        <f>VLOOKUP(B2,'Datenblatt Ahnen'!A:E,2,FALSE)</f>
        <v>1000</v>
      </c>
      <c r="G5" s="4"/>
    </row>
    <row r="6" spans="1:7" ht="15.75" thickBot="1" x14ac:dyDescent="0.3">
      <c r="A6" s="26"/>
      <c r="B6" s="26"/>
    </row>
    <row r="7" spans="1:7" ht="16.5" thickTop="1" thickBot="1" x14ac:dyDescent="0.3">
      <c r="A7" s="28" t="str">
        <f>IF($B$5&lt;$B$4,"Ahnenprüfung","5x skillen")</f>
        <v>5x skillen</v>
      </c>
      <c r="B7" s="29" t="s">
        <v>145</v>
      </c>
    </row>
    <row r="8" spans="1:7" ht="15.75" thickTop="1" x14ac:dyDescent="0.25"/>
    <row r="11" spans="1:7" x14ac:dyDescent="0.25">
      <c r="A11" s="15" t="s">
        <v>151</v>
      </c>
      <c r="B11" s="4">
        <v>20</v>
      </c>
    </row>
    <row r="12" spans="1:7" x14ac:dyDescent="0.25">
      <c r="A12" s="15" t="s">
        <v>152</v>
      </c>
      <c r="B12" s="30">
        <f>VLOOKUP(B11,'Datenblatt Level'!A:D,4,FALSE)</f>
        <v>1805</v>
      </c>
    </row>
    <row r="14" spans="1:7" x14ac:dyDescent="0.25">
      <c r="C14" s="2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C00000"/>
  </sheetPr>
  <dimension ref="A1:F50"/>
  <sheetViews>
    <sheetView zoomScale="145" zoomScaleNormal="145" workbookViewId="0">
      <selection activeCell="H1" sqref="H1"/>
    </sheetView>
  </sheetViews>
  <sheetFormatPr baseColWidth="10" defaultRowHeight="15" x14ac:dyDescent="0.25"/>
  <cols>
    <col min="1" max="1" width="16.42578125" bestFit="1" customWidth="1"/>
    <col min="2" max="2" width="10.7109375" bestFit="1" customWidth="1"/>
    <col min="3" max="3" width="11.85546875" bestFit="1" customWidth="1"/>
    <col min="4" max="4" width="13" style="7" bestFit="1" customWidth="1"/>
    <col min="5" max="5" width="13.42578125" bestFit="1" customWidth="1"/>
  </cols>
  <sheetData>
    <row r="1" spans="1:6" ht="15.75" thickBot="1" x14ac:dyDescent="0.3">
      <c r="A1" s="1" t="s">
        <v>0</v>
      </c>
      <c r="B1" s="1" t="s">
        <v>2</v>
      </c>
      <c r="C1" s="1" t="s">
        <v>1</v>
      </c>
      <c r="D1" s="3" t="s">
        <v>3</v>
      </c>
      <c r="F1" s="6" t="s">
        <v>133</v>
      </c>
    </row>
    <row r="2" spans="1:6" ht="15.75" thickBot="1" x14ac:dyDescent="0.3">
      <c r="A2" s="2">
        <v>1</v>
      </c>
      <c r="B2" s="5">
        <v>0</v>
      </c>
      <c r="C2" s="2">
        <v>1</v>
      </c>
      <c r="D2" s="5">
        <f t="shared" ref="D2:D33" si="0">$F$2*C2</f>
        <v>0</v>
      </c>
      <c r="F2" s="22"/>
    </row>
    <row r="3" spans="1:6" ht="15.75" thickBot="1" x14ac:dyDescent="0.3">
      <c r="A3" s="2">
        <v>7</v>
      </c>
      <c r="B3" s="5">
        <v>180</v>
      </c>
      <c r="C3" s="2">
        <v>2</v>
      </c>
      <c r="D3" s="5">
        <f t="shared" si="0"/>
        <v>0</v>
      </c>
    </row>
    <row r="4" spans="1:6" ht="15.75" thickBot="1" x14ac:dyDescent="0.3">
      <c r="A4" s="2">
        <v>15</v>
      </c>
      <c r="B4" s="5">
        <v>980</v>
      </c>
      <c r="C4" s="2">
        <v>3</v>
      </c>
      <c r="D4" s="5">
        <f t="shared" si="0"/>
        <v>0</v>
      </c>
    </row>
    <row r="5" spans="1:6" ht="15.75" thickBot="1" x14ac:dyDescent="0.3">
      <c r="A5" s="2">
        <v>16</v>
      </c>
      <c r="B5" s="5">
        <v>1125</v>
      </c>
      <c r="C5" s="2">
        <v>4</v>
      </c>
      <c r="D5" s="5">
        <f t="shared" si="0"/>
        <v>0</v>
      </c>
    </row>
    <row r="6" spans="1:6" ht="15.75" thickBot="1" x14ac:dyDescent="0.3">
      <c r="A6" s="2">
        <v>22</v>
      </c>
      <c r="B6" s="5">
        <v>2205</v>
      </c>
      <c r="C6" s="2">
        <v>5</v>
      </c>
      <c r="D6" s="5">
        <f t="shared" si="0"/>
        <v>0</v>
      </c>
    </row>
    <row r="7" spans="1:6" ht="15.75" thickBot="1" x14ac:dyDescent="0.3">
      <c r="A7" s="2">
        <v>29</v>
      </c>
      <c r="B7" s="5">
        <v>3920</v>
      </c>
      <c r="C7" s="2">
        <v>6</v>
      </c>
      <c r="D7" s="5">
        <f t="shared" si="0"/>
        <v>0</v>
      </c>
    </row>
    <row r="8" spans="1:6" ht="15.75" thickBot="1" x14ac:dyDescent="0.3">
      <c r="A8" s="2">
        <v>35</v>
      </c>
      <c r="B8" s="5">
        <v>5780</v>
      </c>
      <c r="C8" s="2">
        <v>7</v>
      </c>
      <c r="D8" s="5">
        <f t="shared" si="0"/>
        <v>0</v>
      </c>
    </row>
    <row r="9" spans="1:6" ht="15.75" thickBot="1" x14ac:dyDescent="0.3">
      <c r="A9" s="2">
        <v>42</v>
      </c>
      <c r="B9" s="5">
        <v>8405</v>
      </c>
      <c r="C9" s="2">
        <v>8</v>
      </c>
      <c r="D9" s="5">
        <f t="shared" si="0"/>
        <v>0</v>
      </c>
    </row>
    <row r="10" spans="1:6" ht="15.75" thickBot="1" x14ac:dyDescent="0.3">
      <c r="A10" s="2">
        <v>48</v>
      </c>
      <c r="B10" s="5">
        <v>11045</v>
      </c>
      <c r="C10" s="2">
        <v>9</v>
      </c>
      <c r="D10" s="5">
        <f t="shared" si="0"/>
        <v>0</v>
      </c>
    </row>
    <row r="11" spans="1:6" ht="15.75" thickBot="1" x14ac:dyDescent="0.3">
      <c r="A11" s="2">
        <v>54</v>
      </c>
      <c r="B11" s="5">
        <f>'Datenblatt Level'!D54</f>
        <v>14045</v>
      </c>
      <c r="C11" s="2">
        <v>10</v>
      </c>
      <c r="D11" s="5">
        <f t="shared" si="0"/>
        <v>0</v>
      </c>
    </row>
    <row r="12" spans="1:6" ht="15.75" thickBot="1" x14ac:dyDescent="0.3">
      <c r="A12" s="2">
        <v>61</v>
      </c>
      <c r="B12" s="5">
        <f>'Datenblatt Level'!D61</f>
        <v>18000</v>
      </c>
      <c r="C12" s="2">
        <v>11</v>
      </c>
      <c r="D12" s="5">
        <f t="shared" si="0"/>
        <v>0</v>
      </c>
    </row>
    <row r="13" spans="1:6" ht="15.75" thickBot="1" x14ac:dyDescent="0.3">
      <c r="A13" s="2">
        <v>67</v>
      </c>
      <c r="B13" s="5">
        <f>'Datenblatt Level'!D67</f>
        <v>21780</v>
      </c>
      <c r="C13" s="2">
        <v>12</v>
      </c>
      <c r="D13" s="5">
        <f t="shared" si="0"/>
        <v>0</v>
      </c>
    </row>
    <row r="14" spans="1:6" ht="15.75" thickBot="1" x14ac:dyDescent="0.3">
      <c r="A14" s="2">
        <v>74</v>
      </c>
      <c r="B14" s="5">
        <f>'Datenblatt Level'!D74</f>
        <v>26645</v>
      </c>
      <c r="C14" s="2">
        <v>13</v>
      </c>
      <c r="D14" s="5">
        <f t="shared" si="0"/>
        <v>0</v>
      </c>
    </row>
    <row r="15" spans="1:6" ht="15.75" thickBot="1" x14ac:dyDescent="0.3">
      <c r="A15" s="2">
        <v>80</v>
      </c>
      <c r="B15" s="5">
        <f>'Datenblatt Level'!D80</f>
        <v>31205</v>
      </c>
      <c r="C15" s="2">
        <v>14</v>
      </c>
      <c r="D15" s="5">
        <f t="shared" si="0"/>
        <v>0</v>
      </c>
    </row>
    <row r="16" spans="1:6" ht="15.75" thickBot="1" x14ac:dyDescent="0.3">
      <c r="A16" s="2">
        <v>86</v>
      </c>
      <c r="B16" s="5">
        <f>'Datenblatt Level'!D86</f>
        <v>36125</v>
      </c>
      <c r="C16" s="2">
        <v>15</v>
      </c>
      <c r="D16" s="5">
        <f t="shared" si="0"/>
        <v>0</v>
      </c>
    </row>
    <row r="17" spans="1:4" ht="15.75" thickBot="1" x14ac:dyDescent="0.3">
      <c r="A17" s="2">
        <v>96</v>
      </c>
      <c r="B17" s="5">
        <f>'Datenblatt Level'!D96</f>
        <v>45125</v>
      </c>
      <c r="C17" s="2">
        <v>16</v>
      </c>
      <c r="D17" s="5">
        <f t="shared" si="0"/>
        <v>0</v>
      </c>
    </row>
    <row r="18" spans="1:4" ht="15.75" thickBot="1" x14ac:dyDescent="0.3">
      <c r="A18" s="2">
        <v>99</v>
      </c>
      <c r="B18" s="5">
        <f>'Datenblatt Level'!D99</f>
        <v>48020</v>
      </c>
      <c r="C18" s="2">
        <v>17</v>
      </c>
      <c r="D18" s="5">
        <f t="shared" si="0"/>
        <v>0</v>
      </c>
    </row>
    <row r="19" spans="1:4" ht="15.75" thickBot="1" x14ac:dyDescent="0.3">
      <c r="A19" s="2">
        <v>106</v>
      </c>
      <c r="B19" s="5">
        <f>'Datenblatt Level'!D106</f>
        <v>55125</v>
      </c>
      <c r="C19" s="2">
        <v>18</v>
      </c>
      <c r="D19" s="5">
        <f t="shared" si="0"/>
        <v>0</v>
      </c>
    </row>
    <row r="20" spans="1:4" ht="15.75" thickBot="1" x14ac:dyDescent="0.3">
      <c r="A20" s="2">
        <v>112</v>
      </c>
      <c r="B20" s="5">
        <f>'Datenblatt Level'!D112</f>
        <v>61605</v>
      </c>
      <c r="C20" s="2">
        <v>19</v>
      </c>
      <c r="D20" s="5">
        <f t="shared" si="0"/>
        <v>0</v>
      </c>
    </row>
    <row r="21" spans="1:4" ht="15.75" thickBot="1" x14ac:dyDescent="0.3">
      <c r="A21" s="2">
        <v>118</v>
      </c>
      <c r="B21" s="5">
        <f>'Datenblatt Level'!D118</f>
        <v>68445</v>
      </c>
      <c r="C21" s="2">
        <v>20</v>
      </c>
      <c r="D21" s="5">
        <f t="shared" si="0"/>
        <v>0</v>
      </c>
    </row>
    <row r="22" spans="1:4" ht="15.75" thickBot="1" x14ac:dyDescent="0.3">
      <c r="A22" s="2">
        <v>125</v>
      </c>
      <c r="B22" s="5">
        <f>'Datenblatt Level'!D125</f>
        <v>76880</v>
      </c>
      <c r="C22" s="2">
        <v>21</v>
      </c>
      <c r="D22" s="5">
        <f t="shared" si="0"/>
        <v>0</v>
      </c>
    </row>
    <row r="23" spans="1:4" ht="15.75" thickBot="1" x14ac:dyDescent="0.3">
      <c r="A23" s="2">
        <v>131</v>
      </c>
      <c r="B23" s="5">
        <f>'Datenblatt Level'!D131</f>
        <v>84500</v>
      </c>
      <c r="C23" s="2">
        <v>22</v>
      </c>
      <c r="D23" s="5">
        <f t="shared" si="0"/>
        <v>0</v>
      </c>
    </row>
    <row r="24" spans="1:4" ht="15.75" thickBot="1" x14ac:dyDescent="0.3">
      <c r="A24" s="2">
        <v>138</v>
      </c>
      <c r="B24" s="5">
        <f>'Datenblatt Level'!D138</f>
        <v>93845</v>
      </c>
      <c r="C24" s="2">
        <v>23</v>
      </c>
      <c r="D24" s="5">
        <f t="shared" si="0"/>
        <v>0</v>
      </c>
    </row>
    <row r="25" spans="1:4" ht="15.75" thickBot="1" x14ac:dyDescent="0.3">
      <c r="A25" s="2">
        <v>144</v>
      </c>
      <c r="B25" s="5">
        <f>'Datenblatt Level'!D144</f>
        <v>102245</v>
      </c>
      <c r="C25" s="2">
        <v>24</v>
      </c>
      <c r="D25" s="5">
        <f t="shared" si="0"/>
        <v>0</v>
      </c>
    </row>
    <row r="26" spans="1:4" ht="15.75" thickBot="1" x14ac:dyDescent="0.3">
      <c r="A26" s="2">
        <v>151</v>
      </c>
      <c r="B26" s="5">
        <f>'Datenblatt Level'!D151</f>
        <v>112500</v>
      </c>
      <c r="C26" s="2">
        <v>25</v>
      </c>
      <c r="D26" s="5">
        <f t="shared" si="0"/>
        <v>0</v>
      </c>
    </row>
    <row r="27" spans="1:4" ht="15.75" thickBot="1" x14ac:dyDescent="0.3">
      <c r="A27" s="2">
        <v>157</v>
      </c>
      <c r="B27" s="5">
        <f>'Datenblatt Level'!D157</f>
        <v>121680</v>
      </c>
      <c r="C27" s="2">
        <v>26</v>
      </c>
      <c r="D27" s="5">
        <f t="shared" si="0"/>
        <v>0</v>
      </c>
    </row>
    <row r="28" spans="1:4" ht="15.75" thickBot="1" x14ac:dyDescent="0.3">
      <c r="A28" s="2">
        <v>163</v>
      </c>
      <c r="B28" s="5">
        <f>'Datenblatt Level'!D163</f>
        <v>131220</v>
      </c>
      <c r="C28" s="2">
        <v>27</v>
      </c>
      <c r="D28" s="5">
        <f t="shared" si="0"/>
        <v>0</v>
      </c>
    </row>
    <row r="29" spans="1:4" ht="15.75" thickBot="1" x14ac:dyDescent="0.3">
      <c r="A29" s="2">
        <v>170</v>
      </c>
      <c r="B29" s="5">
        <f>'Datenblatt Level'!D170</f>
        <v>142805</v>
      </c>
      <c r="C29" s="2">
        <v>28</v>
      </c>
      <c r="D29" s="5">
        <f t="shared" si="0"/>
        <v>0</v>
      </c>
    </row>
    <row r="30" spans="1:4" ht="15.75" thickBot="1" x14ac:dyDescent="0.3">
      <c r="A30" s="2">
        <v>176</v>
      </c>
      <c r="B30" s="5">
        <f>'Datenblatt Level'!D176</f>
        <v>153125</v>
      </c>
      <c r="C30" s="2">
        <v>29</v>
      </c>
      <c r="D30" s="5">
        <f t="shared" si="0"/>
        <v>0</v>
      </c>
    </row>
    <row r="31" spans="1:4" ht="15.75" thickBot="1" x14ac:dyDescent="0.3">
      <c r="A31" s="2">
        <v>183</v>
      </c>
      <c r="B31" s="5">
        <f>'Datenblatt Level'!D183</f>
        <v>165620</v>
      </c>
      <c r="C31" s="2">
        <v>30</v>
      </c>
      <c r="D31" s="5">
        <f t="shared" si="0"/>
        <v>0</v>
      </c>
    </row>
    <row r="32" spans="1:4" ht="15.75" thickBot="1" x14ac:dyDescent="0.3">
      <c r="A32" s="2">
        <v>189</v>
      </c>
      <c r="B32" s="5">
        <f>'Datenblatt Level'!D189</f>
        <v>176720</v>
      </c>
      <c r="C32" s="2">
        <v>31</v>
      </c>
      <c r="D32" s="5">
        <f t="shared" si="0"/>
        <v>0</v>
      </c>
    </row>
    <row r="33" spans="1:4" ht="15.75" thickBot="1" x14ac:dyDescent="0.3">
      <c r="A33" s="2">
        <v>195</v>
      </c>
      <c r="B33" s="5">
        <f>'Datenblatt Level'!D195</f>
        <v>188180</v>
      </c>
      <c r="C33" s="2">
        <v>32</v>
      </c>
      <c r="D33" s="5">
        <f t="shared" si="0"/>
        <v>0</v>
      </c>
    </row>
    <row r="34" spans="1:4" ht="15.75" thickBot="1" x14ac:dyDescent="0.3">
      <c r="A34" s="2">
        <v>202</v>
      </c>
      <c r="B34" s="5">
        <f>'Datenblatt Level'!D202</f>
        <v>202005</v>
      </c>
      <c r="C34" s="2">
        <v>33</v>
      </c>
      <c r="D34" s="5">
        <f t="shared" ref="D34:D50" si="1">$F$2*C34</f>
        <v>0</v>
      </c>
    </row>
    <row r="35" spans="1:4" ht="15.75" thickBot="1" x14ac:dyDescent="0.3">
      <c r="A35" s="2">
        <v>208</v>
      </c>
      <c r="B35" s="5">
        <f>'Datenblatt Level'!D208</f>
        <v>214245</v>
      </c>
      <c r="C35" s="2">
        <v>34</v>
      </c>
      <c r="D35" s="5">
        <f t="shared" si="1"/>
        <v>0</v>
      </c>
    </row>
    <row r="36" spans="1:4" ht="15.75" thickBot="1" x14ac:dyDescent="0.3">
      <c r="A36" s="2">
        <v>215</v>
      </c>
      <c r="B36" s="5">
        <f>'Datenblatt Level'!D215</f>
        <v>228980</v>
      </c>
      <c r="C36" s="2">
        <v>35</v>
      </c>
      <c r="D36" s="5">
        <f t="shared" si="1"/>
        <v>0</v>
      </c>
    </row>
    <row r="37" spans="1:4" ht="15.75" thickBot="1" x14ac:dyDescent="0.3">
      <c r="A37" s="2">
        <v>221</v>
      </c>
      <c r="B37" s="5">
        <f>'Datenblatt Level'!D221</f>
        <v>242000</v>
      </c>
      <c r="C37" s="2">
        <v>36</v>
      </c>
      <c r="D37" s="5">
        <f t="shared" si="1"/>
        <v>0</v>
      </c>
    </row>
    <row r="38" spans="1:4" ht="15.75" thickBot="1" x14ac:dyDescent="0.3">
      <c r="A38" s="2">
        <v>227</v>
      </c>
      <c r="B38" s="5">
        <f>'Datenblatt Level'!D227</f>
        <v>255380</v>
      </c>
      <c r="C38" s="2">
        <v>37</v>
      </c>
      <c r="D38" s="5">
        <f t="shared" si="1"/>
        <v>0</v>
      </c>
    </row>
    <row r="39" spans="1:4" ht="15.75" thickBot="1" x14ac:dyDescent="0.3">
      <c r="A39" s="2">
        <v>234</v>
      </c>
      <c r="B39" s="5">
        <f>'Datenblatt Level'!D234</f>
        <v>271445</v>
      </c>
      <c r="C39" s="2">
        <v>38</v>
      </c>
      <c r="D39" s="5">
        <f t="shared" si="1"/>
        <v>0</v>
      </c>
    </row>
    <row r="40" spans="1:4" ht="15.75" thickBot="1" x14ac:dyDescent="0.3">
      <c r="A40" s="2">
        <v>240</v>
      </c>
      <c r="B40" s="5">
        <f>'Datenblatt Level'!D240</f>
        <v>285605</v>
      </c>
      <c r="C40" s="2">
        <v>39</v>
      </c>
      <c r="D40" s="5">
        <f t="shared" si="1"/>
        <v>0</v>
      </c>
    </row>
    <row r="41" spans="1:4" ht="15.75" thickBot="1" x14ac:dyDescent="0.3">
      <c r="A41" s="2">
        <v>247</v>
      </c>
      <c r="B41" s="5">
        <f>'Datenblatt Level'!D247</f>
        <v>302580</v>
      </c>
      <c r="C41" s="2">
        <v>40</v>
      </c>
      <c r="D41" s="5">
        <f t="shared" si="1"/>
        <v>0</v>
      </c>
    </row>
    <row r="42" spans="1:4" ht="15.75" thickBot="1" x14ac:dyDescent="0.3">
      <c r="A42" s="2">
        <v>253</v>
      </c>
      <c r="B42" s="5">
        <f>'Datenblatt Level'!D253</f>
        <v>317520</v>
      </c>
      <c r="C42" s="2">
        <v>41</v>
      </c>
      <c r="D42" s="5">
        <f t="shared" si="1"/>
        <v>0</v>
      </c>
    </row>
    <row r="43" spans="1:4" ht="15.75" thickBot="1" x14ac:dyDescent="0.3">
      <c r="A43" s="2">
        <v>259</v>
      </c>
      <c r="B43" s="5">
        <f>'Datenblatt Level'!D259</f>
        <v>332820</v>
      </c>
      <c r="C43" s="2">
        <v>42</v>
      </c>
      <c r="D43" s="5">
        <f t="shared" si="1"/>
        <v>0</v>
      </c>
    </row>
    <row r="44" spans="1:4" ht="15.75" thickBot="1" x14ac:dyDescent="0.3">
      <c r="A44" s="2">
        <v>286</v>
      </c>
      <c r="B44" s="5">
        <f>'Datenblatt Level'!D286</f>
        <v>406125</v>
      </c>
      <c r="C44" s="2">
        <v>43</v>
      </c>
      <c r="D44" s="5">
        <f t="shared" si="1"/>
        <v>0</v>
      </c>
    </row>
    <row r="45" spans="1:4" ht="15.75" thickBot="1" x14ac:dyDescent="0.3">
      <c r="A45" s="2">
        <v>273</v>
      </c>
      <c r="B45" s="5">
        <f>'Datenblatt Level'!D273</f>
        <v>369920</v>
      </c>
      <c r="C45" s="2">
        <v>44</v>
      </c>
      <c r="D45" s="5">
        <f t="shared" si="1"/>
        <v>0</v>
      </c>
    </row>
    <row r="46" spans="1:4" ht="15.75" thickBot="1" x14ac:dyDescent="0.3">
      <c r="A46" s="2">
        <v>279</v>
      </c>
      <c r="B46" s="5">
        <f>'Datenblatt Level'!D279</f>
        <v>386420</v>
      </c>
      <c r="C46" s="2">
        <v>45</v>
      </c>
      <c r="D46" s="5">
        <f t="shared" si="1"/>
        <v>0</v>
      </c>
    </row>
    <row r="47" spans="1:4" ht="15.75" thickBot="1" x14ac:dyDescent="0.3">
      <c r="A47" s="2">
        <v>286</v>
      </c>
      <c r="B47" s="5">
        <f>'Datenblatt Level'!D286</f>
        <v>406125</v>
      </c>
      <c r="C47" s="2">
        <v>46</v>
      </c>
      <c r="D47" s="5">
        <f t="shared" si="1"/>
        <v>0</v>
      </c>
    </row>
    <row r="48" spans="1:4" ht="15.75" thickBot="1" x14ac:dyDescent="0.3">
      <c r="A48" s="2">
        <v>292</v>
      </c>
      <c r="B48" s="5">
        <f>'Datenblatt Level'!D292</f>
        <v>423405</v>
      </c>
      <c r="C48" s="2">
        <v>47</v>
      </c>
      <c r="D48" s="5">
        <f t="shared" si="1"/>
        <v>0</v>
      </c>
    </row>
    <row r="49" spans="1:4" ht="15.75" thickBot="1" x14ac:dyDescent="0.3">
      <c r="A49" s="2">
        <v>351</v>
      </c>
      <c r="B49" s="5">
        <f>'Datenblatt Level'!D351</f>
        <v>612500</v>
      </c>
      <c r="C49" s="2">
        <v>56</v>
      </c>
      <c r="D49" s="5">
        <f t="shared" si="1"/>
        <v>0</v>
      </c>
    </row>
    <row r="50" spans="1:4" ht="15.75" thickBot="1" x14ac:dyDescent="0.3">
      <c r="A50" s="2">
        <v>380</v>
      </c>
      <c r="B50" s="5">
        <f>'Datenblatt Level'!D380</f>
        <v>718205</v>
      </c>
      <c r="C50" s="2">
        <v>60</v>
      </c>
      <c r="D50" s="5">
        <f t="shared" si="1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0000"/>
  </sheetPr>
  <dimension ref="A1:O127"/>
  <sheetViews>
    <sheetView zoomScaleNormal="100" workbookViewId="0">
      <selection activeCell="O5" sqref="O5"/>
    </sheetView>
  </sheetViews>
  <sheetFormatPr baseColWidth="10" defaultRowHeight="15" x14ac:dyDescent="0.25"/>
  <cols>
    <col min="1" max="1" width="31" style="9" bestFit="1" customWidth="1"/>
    <col min="2" max="2" width="5.7109375" style="9" bestFit="1" customWidth="1"/>
    <col min="3" max="3" width="10.42578125" style="9" bestFit="1" customWidth="1"/>
    <col min="4" max="9" width="11.42578125" style="9"/>
  </cols>
  <sheetData>
    <row r="1" spans="1:15" x14ac:dyDescent="0.25">
      <c r="B1" s="9" t="s">
        <v>107</v>
      </c>
      <c r="C1" s="9" t="s">
        <v>106</v>
      </c>
      <c r="D1" s="9" t="s">
        <v>102</v>
      </c>
      <c r="E1" s="9" t="s">
        <v>103</v>
      </c>
      <c r="F1" s="9" t="s">
        <v>104</v>
      </c>
      <c r="G1" s="9" t="s">
        <v>105</v>
      </c>
      <c r="I1" s="9" t="s">
        <v>108</v>
      </c>
      <c r="K1" s="4" t="s">
        <v>109</v>
      </c>
      <c r="L1" s="4" t="s">
        <v>110</v>
      </c>
      <c r="M1" s="4" t="s">
        <v>111</v>
      </c>
      <c r="N1" s="4" t="s">
        <v>112</v>
      </c>
      <c r="O1" s="4" t="s">
        <v>4</v>
      </c>
    </row>
    <row r="2" spans="1:15" x14ac:dyDescent="0.25">
      <c r="I2" s="9">
        <f>COUNTA(D3:G127)</f>
        <v>10</v>
      </c>
      <c r="K2" s="4">
        <v>10</v>
      </c>
      <c r="L2" s="4">
        <v>30</v>
      </c>
      <c r="M2" s="4">
        <v>55</v>
      </c>
      <c r="N2" s="4">
        <v>100</v>
      </c>
      <c r="O2" s="4">
        <v>300</v>
      </c>
    </row>
    <row r="3" spans="1:15" x14ac:dyDescent="0.25">
      <c r="A3" s="9" t="s">
        <v>5</v>
      </c>
      <c r="B3" s="9">
        <v>1</v>
      </c>
      <c r="C3" s="9">
        <v>100</v>
      </c>
      <c r="D3" s="9" t="s">
        <v>148</v>
      </c>
      <c r="E3" s="9" t="s">
        <v>148</v>
      </c>
      <c r="F3" s="9" t="s">
        <v>148</v>
      </c>
      <c r="G3" s="9" t="s">
        <v>148</v>
      </c>
    </row>
    <row r="4" spans="1:15" x14ac:dyDescent="0.25">
      <c r="A4" s="9" t="s">
        <v>6</v>
      </c>
      <c r="B4" s="9">
        <v>2</v>
      </c>
      <c r="C4" s="9">
        <v>250</v>
      </c>
      <c r="D4" s="9" t="s">
        <v>148</v>
      </c>
      <c r="E4" s="9" t="s">
        <v>148</v>
      </c>
      <c r="F4" s="9" t="s">
        <v>148</v>
      </c>
      <c r="G4" s="9" t="s">
        <v>148</v>
      </c>
      <c r="M4" t="s">
        <v>113</v>
      </c>
      <c r="N4">
        <v>14</v>
      </c>
      <c r="O4">
        <v>147</v>
      </c>
    </row>
    <row r="5" spans="1:15" x14ac:dyDescent="0.25">
      <c r="A5" s="9" t="s">
        <v>7</v>
      </c>
      <c r="B5" s="9">
        <v>3</v>
      </c>
      <c r="C5" s="9">
        <v>500</v>
      </c>
      <c r="D5" s="9" t="s">
        <v>148</v>
      </c>
      <c r="E5" s="16" t="s">
        <v>148</v>
      </c>
    </row>
    <row r="6" spans="1:15" x14ac:dyDescent="0.25">
      <c r="A6" s="9" t="s">
        <v>8</v>
      </c>
      <c r="B6" s="9">
        <v>3</v>
      </c>
      <c r="C6" s="9">
        <v>500</v>
      </c>
    </row>
    <row r="7" spans="1:15" x14ac:dyDescent="0.25">
      <c r="A7" s="9" t="s">
        <v>9</v>
      </c>
      <c r="B7" s="9">
        <v>3</v>
      </c>
      <c r="C7" s="9">
        <v>600</v>
      </c>
    </row>
    <row r="8" spans="1:15" x14ac:dyDescent="0.25">
      <c r="A8" s="9" t="s">
        <v>9</v>
      </c>
      <c r="B8" s="9">
        <v>4</v>
      </c>
      <c r="C8" s="9">
        <v>700</v>
      </c>
    </row>
    <row r="9" spans="1:15" x14ac:dyDescent="0.25">
      <c r="A9" s="9" t="s">
        <v>10</v>
      </c>
      <c r="B9" s="9">
        <v>4</v>
      </c>
      <c r="C9" s="9">
        <v>850</v>
      </c>
    </row>
    <row r="10" spans="1:15" x14ac:dyDescent="0.25">
      <c r="A10" s="9" t="s">
        <v>11</v>
      </c>
      <c r="B10" s="9">
        <v>4</v>
      </c>
      <c r="C10" s="9">
        <v>1000</v>
      </c>
      <c r="E10" s="16"/>
    </row>
    <row r="11" spans="1:15" x14ac:dyDescent="0.25">
      <c r="A11" s="9" t="s">
        <v>12</v>
      </c>
      <c r="B11" s="9">
        <v>4</v>
      </c>
      <c r="C11" s="9">
        <v>1500</v>
      </c>
    </row>
    <row r="12" spans="1:15" x14ac:dyDescent="0.25">
      <c r="A12" s="9" t="s">
        <v>13</v>
      </c>
      <c r="B12" s="9">
        <v>5</v>
      </c>
      <c r="C12" s="9">
        <v>1500</v>
      </c>
    </row>
    <row r="13" spans="1:15" x14ac:dyDescent="0.25">
      <c r="A13" s="9" t="s">
        <v>9</v>
      </c>
      <c r="B13" s="9">
        <v>5</v>
      </c>
      <c r="C13" s="9">
        <v>1200</v>
      </c>
    </row>
    <row r="14" spans="1:15" x14ac:dyDescent="0.25">
      <c r="A14" s="9" t="s">
        <v>14</v>
      </c>
      <c r="B14" s="9">
        <v>6</v>
      </c>
      <c r="C14" s="9">
        <v>1500</v>
      </c>
    </row>
    <row r="15" spans="1:15" x14ac:dyDescent="0.25">
      <c r="A15" s="9" t="s">
        <v>12</v>
      </c>
      <c r="B15" s="9">
        <v>6</v>
      </c>
      <c r="C15" s="9">
        <v>2250</v>
      </c>
    </row>
    <row r="16" spans="1:15" x14ac:dyDescent="0.25">
      <c r="A16" s="9" t="s">
        <v>15</v>
      </c>
      <c r="B16" s="9">
        <v>6</v>
      </c>
      <c r="C16" s="9">
        <v>2500</v>
      </c>
    </row>
    <row r="17" spans="1:7" x14ac:dyDescent="0.25">
      <c r="A17" s="9" t="s">
        <v>16</v>
      </c>
      <c r="B17" s="9">
        <v>7</v>
      </c>
      <c r="C17" s="9">
        <v>2500</v>
      </c>
    </row>
    <row r="18" spans="1:7" x14ac:dyDescent="0.25">
      <c r="A18" s="9" t="s">
        <v>9</v>
      </c>
      <c r="B18" s="9">
        <v>8</v>
      </c>
      <c r="C18" s="9">
        <v>2000</v>
      </c>
    </row>
    <row r="19" spans="1:7" x14ac:dyDescent="0.25">
      <c r="A19" s="9" t="s">
        <v>17</v>
      </c>
      <c r="B19" s="9">
        <v>8</v>
      </c>
      <c r="C19" s="9">
        <v>3000</v>
      </c>
    </row>
    <row r="20" spans="1:7" x14ac:dyDescent="0.25">
      <c r="A20" s="9" t="s">
        <v>18</v>
      </c>
      <c r="B20" s="9">
        <v>8</v>
      </c>
      <c r="C20" s="9">
        <v>4000</v>
      </c>
    </row>
    <row r="21" spans="1:7" x14ac:dyDescent="0.25">
      <c r="A21" s="9" t="s">
        <v>14</v>
      </c>
      <c r="B21" s="9">
        <v>9</v>
      </c>
      <c r="C21" s="9">
        <v>3000</v>
      </c>
    </row>
    <row r="22" spans="1:7" x14ac:dyDescent="0.25">
      <c r="A22" s="9" t="s">
        <v>19</v>
      </c>
      <c r="B22" s="9">
        <v>9</v>
      </c>
      <c r="C22" s="9">
        <v>4000</v>
      </c>
    </row>
    <row r="23" spans="1:7" x14ac:dyDescent="0.25">
      <c r="A23" s="9" t="s">
        <v>14</v>
      </c>
      <c r="B23" s="9">
        <v>10</v>
      </c>
      <c r="C23" s="9">
        <v>4000</v>
      </c>
    </row>
    <row r="24" spans="1:7" x14ac:dyDescent="0.25">
      <c r="A24" s="9" t="s">
        <v>18</v>
      </c>
      <c r="B24" s="9">
        <v>11</v>
      </c>
      <c r="C24" s="9">
        <v>5500</v>
      </c>
    </row>
    <row r="25" spans="1:7" x14ac:dyDescent="0.25">
      <c r="A25" s="9" t="s">
        <v>20</v>
      </c>
      <c r="B25" s="9">
        <v>12</v>
      </c>
      <c r="C25" s="9">
        <v>5000</v>
      </c>
    </row>
    <row r="26" spans="1:7" x14ac:dyDescent="0.25">
      <c r="A26" s="9" t="s">
        <v>21</v>
      </c>
      <c r="B26" s="9">
        <v>13</v>
      </c>
      <c r="C26" s="9">
        <v>6000</v>
      </c>
    </row>
    <row r="27" spans="1:7" x14ac:dyDescent="0.25">
      <c r="A27" s="9" t="s">
        <v>22</v>
      </c>
      <c r="B27" s="9">
        <v>14</v>
      </c>
      <c r="C27" s="9">
        <v>5000</v>
      </c>
      <c r="G27" s="16"/>
    </row>
    <row r="28" spans="1:7" x14ac:dyDescent="0.25">
      <c r="A28" s="9" t="s">
        <v>12</v>
      </c>
      <c r="B28" s="9">
        <v>16</v>
      </c>
      <c r="C28" s="9">
        <v>6000</v>
      </c>
    </row>
    <row r="29" spans="1:7" x14ac:dyDescent="0.25">
      <c r="A29" s="9" t="s">
        <v>23</v>
      </c>
      <c r="B29" s="9">
        <v>18</v>
      </c>
      <c r="C29" s="9">
        <v>7000</v>
      </c>
    </row>
    <row r="30" spans="1:7" x14ac:dyDescent="0.25">
      <c r="A30" s="9" t="s">
        <v>24</v>
      </c>
      <c r="B30" s="9">
        <v>20</v>
      </c>
      <c r="C30" s="9">
        <v>8500</v>
      </c>
    </row>
    <row r="31" spans="1:7" x14ac:dyDescent="0.25">
      <c r="A31" s="9" t="s">
        <v>25</v>
      </c>
      <c r="B31" s="9">
        <v>22</v>
      </c>
      <c r="C31" s="9">
        <v>10000</v>
      </c>
    </row>
    <row r="32" spans="1:7" x14ac:dyDescent="0.25">
      <c r="A32" s="9" t="s">
        <v>26</v>
      </c>
      <c r="B32" s="9">
        <v>24</v>
      </c>
      <c r="C32" s="9">
        <v>13000</v>
      </c>
    </row>
    <row r="33" spans="1:3" x14ac:dyDescent="0.25">
      <c r="A33" s="9" t="s">
        <v>27</v>
      </c>
      <c r="B33" s="9">
        <v>26</v>
      </c>
      <c r="C33" s="9">
        <v>17000</v>
      </c>
    </row>
    <row r="34" spans="1:3" x14ac:dyDescent="0.25">
      <c r="A34" s="9" t="s">
        <v>28</v>
      </c>
      <c r="B34" s="9">
        <v>30</v>
      </c>
      <c r="C34" s="9">
        <v>22000</v>
      </c>
    </row>
    <row r="35" spans="1:3" x14ac:dyDescent="0.25">
      <c r="A35" s="9" t="s">
        <v>114</v>
      </c>
      <c r="B35" s="9">
        <v>30</v>
      </c>
      <c r="C35" s="9">
        <v>24000</v>
      </c>
    </row>
    <row r="36" spans="1:3" x14ac:dyDescent="0.25">
      <c r="A36" s="9" t="s">
        <v>29</v>
      </c>
      <c r="B36" s="9">
        <v>32</v>
      </c>
      <c r="C36" s="9">
        <v>24000</v>
      </c>
    </row>
    <row r="37" spans="1:3" x14ac:dyDescent="0.25">
      <c r="A37" s="9" t="s">
        <v>30</v>
      </c>
      <c r="B37" s="9">
        <v>34</v>
      </c>
      <c r="C37" s="9">
        <v>26000</v>
      </c>
    </row>
    <row r="38" spans="1:3" x14ac:dyDescent="0.25">
      <c r="A38" s="9" t="s">
        <v>31</v>
      </c>
      <c r="B38" s="9">
        <v>38</v>
      </c>
      <c r="C38" s="9">
        <v>28000</v>
      </c>
    </row>
    <row r="39" spans="1:3" x14ac:dyDescent="0.25">
      <c r="A39" s="9" t="s">
        <v>32</v>
      </c>
      <c r="B39" s="9">
        <v>40</v>
      </c>
      <c r="C39" s="9">
        <v>30000</v>
      </c>
    </row>
    <row r="40" spans="1:3" x14ac:dyDescent="0.25">
      <c r="A40" s="9" t="s">
        <v>33</v>
      </c>
      <c r="B40" s="9">
        <v>43</v>
      </c>
      <c r="C40" s="9">
        <v>35000</v>
      </c>
    </row>
    <row r="41" spans="1:3" x14ac:dyDescent="0.25">
      <c r="A41" s="9" t="s">
        <v>34</v>
      </c>
      <c r="B41" s="9">
        <v>43</v>
      </c>
      <c r="C41" s="9">
        <v>35000</v>
      </c>
    </row>
    <row r="42" spans="1:3" x14ac:dyDescent="0.25">
      <c r="A42" s="9" t="s">
        <v>35</v>
      </c>
      <c r="B42" s="9">
        <v>45</v>
      </c>
      <c r="C42" s="9">
        <v>40000</v>
      </c>
    </row>
    <row r="43" spans="1:3" x14ac:dyDescent="0.25">
      <c r="A43" s="9" t="s">
        <v>36</v>
      </c>
      <c r="B43" s="9">
        <v>45</v>
      </c>
      <c r="C43" s="9">
        <v>40000</v>
      </c>
    </row>
    <row r="44" spans="1:3" x14ac:dyDescent="0.25">
      <c r="A44" s="9" t="s">
        <v>37</v>
      </c>
      <c r="B44" s="9">
        <v>47</v>
      </c>
      <c r="C44" s="9">
        <v>45000</v>
      </c>
    </row>
    <row r="45" spans="1:3" x14ac:dyDescent="0.25">
      <c r="A45" s="9" t="s">
        <v>115</v>
      </c>
      <c r="B45" s="9">
        <v>48</v>
      </c>
      <c r="C45" s="9">
        <v>47500</v>
      </c>
    </row>
    <row r="46" spans="1:3" x14ac:dyDescent="0.25">
      <c r="A46" s="9" t="s">
        <v>38</v>
      </c>
      <c r="B46" s="9">
        <v>49</v>
      </c>
      <c r="C46" s="9">
        <v>50000</v>
      </c>
    </row>
    <row r="47" spans="1:3" x14ac:dyDescent="0.25">
      <c r="A47" s="9" t="s">
        <v>39</v>
      </c>
      <c r="B47" s="9">
        <v>51</v>
      </c>
      <c r="C47" s="9">
        <v>55000</v>
      </c>
    </row>
    <row r="48" spans="1:3" x14ac:dyDescent="0.25">
      <c r="A48" s="9" t="s">
        <v>40</v>
      </c>
      <c r="B48" s="9">
        <v>54</v>
      </c>
      <c r="C48" s="9">
        <v>60000</v>
      </c>
    </row>
    <row r="49" spans="1:3" x14ac:dyDescent="0.25">
      <c r="A49" s="9" t="s">
        <v>41</v>
      </c>
      <c r="B49" s="9">
        <v>57</v>
      </c>
      <c r="C49" s="9">
        <v>65000</v>
      </c>
    </row>
    <row r="50" spans="1:3" x14ac:dyDescent="0.25">
      <c r="A50" s="9" t="s">
        <v>42</v>
      </c>
      <c r="B50" s="9">
        <v>60</v>
      </c>
      <c r="C50" s="9">
        <v>70000</v>
      </c>
    </row>
    <row r="51" spans="1:3" x14ac:dyDescent="0.25">
      <c r="A51" s="9" t="s">
        <v>43</v>
      </c>
      <c r="B51" s="9">
        <v>63</v>
      </c>
      <c r="C51" s="9">
        <v>75000</v>
      </c>
    </row>
    <row r="52" spans="1:3" x14ac:dyDescent="0.25">
      <c r="A52" s="9" t="s">
        <v>115</v>
      </c>
      <c r="B52" s="9">
        <v>64</v>
      </c>
      <c r="C52" s="9">
        <v>77500</v>
      </c>
    </row>
    <row r="53" spans="1:3" x14ac:dyDescent="0.25">
      <c r="A53" s="9" t="s">
        <v>44</v>
      </c>
      <c r="B53" s="9">
        <v>66</v>
      </c>
      <c r="C53" s="9">
        <v>80000</v>
      </c>
    </row>
    <row r="54" spans="1:3" x14ac:dyDescent="0.25">
      <c r="A54" s="9" t="s">
        <v>45</v>
      </c>
      <c r="B54" s="9">
        <v>69</v>
      </c>
      <c r="C54" s="9">
        <v>85000</v>
      </c>
    </row>
    <row r="55" spans="1:3" x14ac:dyDescent="0.25">
      <c r="A55" s="9" t="s">
        <v>46</v>
      </c>
      <c r="B55" s="9">
        <v>72</v>
      </c>
      <c r="C55" s="9">
        <v>90000</v>
      </c>
    </row>
    <row r="56" spans="1:3" x14ac:dyDescent="0.25">
      <c r="A56" s="9" t="s">
        <v>47</v>
      </c>
      <c r="B56" s="9">
        <v>75</v>
      </c>
      <c r="C56" s="9">
        <v>100000</v>
      </c>
    </row>
    <row r="57" spans="1:3" x14ac:dyDescent="0.25">
      <c r="A57" s="9" t="s">
        <v>48</v>
      </c>
      <c r="B57" s="9">
        <v>78</v>
      </c>
      <c r="C57" s="9">
        <v>110000</v>
      </c>
    </row>
    <row r="58" spans="1:3" x14ac:dyDescent="0.25">
      <c r="A58" s="9" t="s">
        <v>49</v>
      </c>
      <c r="B58" s="9">
        <v>81</v>
      </c>
      <c r="C58" s="9">
        <v>120000</v>
      </c>
    </row>
    <row r="59" spans="1:3" x14ac:dyDescent="0.25">
      <c r="A59" s="9" t="s">
        <v>50</v>
      </c>
      <c r="B59" s="9">
        <v>83</v>
      </c>
      <c r="C59" s="9">
        <v>130000</v>
      </c>
    </row>
    <row r="60" spans="1:3" x14ac:dyDescent="0.25">
      <c r="A60" s="9" t="s">
        <v>116</v>
      </c>
      <c r="B60" s="9">
        <v>84</v>
      </c>
      <c r="C60" s="9">
        <v>135000</v>
      </c>
    </row>
    <row r="61" spans="1:3" x14ac:dyDescent="0.25">
      <c r="A61" s="9" t="s">
        <v>51</v>
      </c>
      <c r="B61" s="9">
        <v>85</v>
      </c>
      <c r="C61" s="9">
        <v>140000</v>
      </c>
    </row>
    <row r="62" spans="1:3" x14ac:dyDescent="0.25">
      <c r="A62" s="9" t="s">
        <v>52</v>
      </c>
      <c r="B62" s="9">
        <v>90</v>
      </c>
      <c r="C62" s="9">
        <v>150000</v>
      </c>
    </row>
    <row r="63" spans="1:3" x14ac:dyDescent="0.25">
      <c r="A63" s="9" t="s">
        <v>53</v>
      </c>
      <c r="B63" s="9">
        <v>95</v>
      </c>
      <c r="C63" s="9">
        <v>160000</v>
      </c>
    </row>
    <row r="64" spans="1:3" x14ac:dyDescent="0.25">
      <c r="A64" s="9" t="s">
        <v>117</v>
      </c>
      <c r="B64" s="9">
        <v>97</v>
      </c>
      <c r="C64" s="9">
        <v>165000</v>
      </c>
    </row>
    <row r="65" spans="1:8" x14ac:dyDescent="0.25">
      <c r="A65" s="9" t="s">
        <v>54</v>
      </c>
      <c r="B65" s="9">
        <v>100</v>
      </c>
      <c r="C65" s="9">
        <v>170000</v>
      </c>
    </row>
    <row r="66" spans="1:8" x14ac:dyDescent="0.25">
      <c r="A66" s="9" t="s">
        <v>55</v>
      </c>
      <c r="B66" s="9">
        <v>105</v>
      </c>
      <c r="C66" s="9">
        <v>180000</v>
      </c>
    </row>
    <row r="67" spans="1:8" x14ac:dyDescent="0.25">
      <c r="A67" s="9" t="s">
        <v>56</v>
      </c>
      <c r="B67" s="9">
        <v>110</v>
      </c>
      <c r="C67" s="9">
        <v>190000</v>
      </c>
    </row>
    <row r="68" spans="1:8" x14ac:dyDescent="0.25">
      <c r="A68" s="9" t="s">
        <v>57</v>
      </c>
      <c r="B68" s="9">
        <v>115</v>
      </c>
      <c r="C68" s="9">
        <v>200000</v>
      </c>
    </row>
    <row r="69" spans="1:8" x14ac:dyDescent="0.25">
      <c r="A69" s="9" t="s">
        <v>118</v>
      </c>
      <c r="B69" s="9">
        <v>117</v>
      </c>
      <c r="C69" s="9">
        <v>205000</v>
      </c>
    </row>
    <row r="70" spans="1:8" x14ac:dyDescent="0.25">
      <c r="A70" s="9" t="s">
        <v>58</v>
      </c>
      <c r="B70" s="9">
        <v>120</v>
      </c>
      <c r="C70" s="9">
        <v>210000</v>
      </c>
    </row>
    <row r="71" spans="1:8" x14ac:dyDescent="0.25">
      <c r="A71" s="9" t="s">
        <v>59</v>
      </c>
      <c r="B71" s="9">
        <v>125</v>
      </c>
      <c r="C71" s="9">
        <v>220000</v>
      </c>
    </row>
    <row r="72" spans="1:8" x14ac:dyDescent="0.25">
      <c r="A72" s="9" t="s">
        <v>60</v>
      </c>
      <c r="B72" s="9">
        <v>130</v>
      </c>
      <c r="C72" s="9">
        <v>230000</v>
      </c>
    </row>
    <row r="73" spans="1:8" x14ac:dyDescent="0.25">
      <c r="A73" s="9" t="s">
        <v>61</v>
      </c>
      <c r="B73" s="9">
        <v>135</v>
      </c>
      <c r="C73" s="9">
        <v>240000</v>
      </c>
    </row>
    <row r="74" spans="1:8" x14ac:dyDescent="0.25">
      <c r="A74" s="9" t="s">
        <v>62</v>
      </c>
      <c r="B74" s="9">
        <v>139</v>
      </c>
      <c r="C74" s="9">
        <v>245000</v>
      </c>
    </row>
    <row r="75" spans="1:8" x14ac:dyDescent="0.25">
      <c r="A75" s="9" t="s">
        <v>119</v>
      </c>
      <c r="B75" s="9">
        <v>141</v>
      </c>
      <c r="C75" s="9">
        <v>250000</v>
      </c>
    </row>
    <row r="76" spans="1:8" x14ac:dyDescent="0.25">
      <c r="A76" s="9" t="s">
        <v>63</v>
      </c>
      <c r="B76" s="9">
        <v>143</v>
      </c>
      <c r="C76" s="9">
        <v>255000</v>
      </c>
    </row>
    <row r="77" spans="1:8" x14ac:dyDescent="0.25">
      <c r="A77" s="9" t="s">
        <v>64</v>
      </c>
      <c r="B77" s="9">
        <v>147</v>
      </c>
      <c r="C77" s="9">
        <v>260000</v>
      </c>
      <c r="G77" s="16"/>
      <c r="H77" s="23"/>
    </row>
    <row r="78" spans="1:8" x14ac:dyDescent="0.25">
      <c r="A78" s="9" t="s">
        <v>120</v>
      </c>
      <c r="B78" s="9">
        <v>149</v>
      </c>
      <c r="C78" s="9">
        <v>265000</v>
      </c>
    </row>
    <row r="79" spans="1:8" x14ac:dyDescent="0.25">
      <c r="A79" s="9" t="s">
        <v>65</v>
      </c>
      <c r="B79" s="9">
        <v>151</v>
      </c>
      <c r="C79" s="9">
        <v>270000</v>
      </c>
    </row>
    <row r="80" spans="1:8" x14ac:dyDescent="0.25">
      <c r="A80" s="9" t="s">
        <v>66</v>
      </c>
      <c r="B80" s="9">
        <v>155</v>
      </c>
      <c r="C80" s="9">
        <v>275000</v>
      </c>
    </row>
    <row r="81" spans="1:3" x14ac:dyDescent="0.25">
      <c r="A81" s="9" t="s">
        <v>121</v>
      </c>
      <c r="B81" s="9">
        <v>157</v>
      </c>
      <c r="C81" s="9">
        <v>280000</v>
      </c>
    </row>
    <row r="82" spans="1:3" x14ac:dyDescent="0.25">
      <c r="A82" s="9" t="s">
        <v>67</v>
      </c>
      <c r="B82" s="9">
        <v>159</v>
      </c>
      <c r="C82" s="9">
        <v>285000</v>
      </c>
    </row>
    <row r="83" spans="1:3" x14ac:dyDescent="0.25">
      <c r="A83" s="9" t="s">
        <v>68</v>
      </c>
      <c r="B83" s="9">
        <v>163</v>
      </c>
      <c r="C83" s="9">
        <v>290000</v>
      </c>
    </row>
    <row r="84" spans="1:3" x14ac:dyDescent="0.25">
      <c r="A84" s="9" t="s">
        <v>132</v>
      </c>
      <c r="B84" s="9">
        <v>165</v>
      </c>
      <c r="C84" s="9">
        <v>295000</v>
      </c>
    </row>
    <row r="85" spans="1:3" x14ac:dyDescent="0.25">
      <c r="A85" s="9" t="s">
        <v>69</v>
      </c>
      <c r="B85" s="9">
        <v>167</v>
      </c>
      <c r="C85" s="9">
        <v>300000</v>
      </c>
    </row>
    <row r="86" spans="1:3" x14ac:dyDescent="0.25">
      <c r="A86" s="9" t="s">
        <v>70</v>
      </c>
      <c r="B86" s="9">
        <v>171</v>
      </c>
      <c r="C86" s="9">
        <v>305000</v>
      </c>
    </row>
    <row r="87" spans="1:3" x14ac:dyDescent="0.25">
      <c r="A87" s="9" t="s">
        <v>131</v>
      </c>
      <c r="B87" s="9">
        <v>173</v>
      </c>
      <c r="C87" s="9">
        <v>310000</v>
      </c>
    </row>
    <row r="88" spans="1:3" x14ac:dyDescent="0.25">
      <c r="A88" s="9" t="s">
        <v>71</v>
      </c>
      <c r="B88" s="9">
        <v>175</v>
      </c>
      <c r="C88" s="9">
        <v>315000</v>
      </c>
    </row>
    <row r="89" spans="1:3" x14ac:dyDescent="0.25">
      <c r="A89" s="9" t="s">
        <v>72</v>
      </c>
      <c r="B89" s="9">
        <v>179</v>
      </c>
      <c r="C89" s="9">
        <v>320000</v>
      </c>
    </row>
    <row r="90" spans="1:3" x14ac:dyDescent="0.25">
      <c r="A90" s="9" t="s">
        <v>130</v>
      </c>
      <c r="B90" s="9">
        <v>181</v>
      </c>
      <c r="C90" s="9">
        <v>325000</v>
      </c>
    </row>
    <row r="91" spans="1:3" x14ac:dyDescent="0.25">
      <c r="A91" s="9" t="s">
        <v>73</v>
      </c>
      <c r="B91" s="9">
        <v>183</v>
      </c>
      <c r="C91" s="9">
        <v>330000</v>
      </c>
    </row>
    <row r="92" spans="1:3" x14ac:dyDescent="0.25">
      <c r="A92" s="9" t="s">
        <v>74</v>
      </c>
      <c r="B92" s="9">
        <v>187</v>
      </c>
      <c r="C92" s="9">
        <v>335000</v>
      </c>
    </row>
    <row r="93" spans="1:3" x14ac:dyDescent="0.25">
      <c r="A93" s="9" t="s">
        <v>75</v>
      </c>
      <c r="B93" s="9">
        <v>189</v>
      </c>
      <c r="C93" s="9">
        <v>338000</v>
      </c>
    </row>
    <row r="94" spans="1:3" x14ac:dyDescent="0.25">
      <c r="A94" s="9" t="s">
        <v>129</v>
      </c>
      <c r="B94" s="9">
        <v>191</v>
      </c>
      <c r="C94" s="9">
        <v>341500</v>
      </c>
    </row>
    <row r="95" spans="1:3" x14ac:dyDescent="0.25">
      <c r="A95" s="9" t="s">
        <v>76</v>
      </c>
      <c r="B95" s="9">
        <v>193</v>
      </c>
      <c r="C95" s="9">
        <v>345000</v>
      </c>
    </row>
    <row r="96" spans="1:3" x14ac:dyDescent="0.25">
      <c r="A96" s="9" t="s">
        <v>77</v>
      </c>
      <c r="B96" s="9">
        <v>196</v>
      </c>
      <c r="C96" s="9">
        <v>348000</v>
      </c>
    </row>
    <row r="97" spans="1:3" x14ac:dyDescent="0.25">
      <c r="A97" s="9" t="s">
        <v>78</v>
      </c>
      <c r="B97" s="9">
        <v>198</v>
      </c>
      <c r="C97" s="9">
        <v>351000</v>
      </c>
    </row>
    <row r="98" spans="1:3" x14ac:dyDescent="0.25">
      <c r="A98" s="9" t="s">
        <v>128</v>
      </c>
      <c r="B98" s="9">
        <v>201</v>
      </c>
      <c r="C98" s="9">
        <v>354000</v>
      </c>
    </row>
    <row r="99" spans="1:3" x14ac:dyDescent="0.25">
      <c r="A99" s="9" t="s">
        <v>79</v>
      </c>
      <c r="B99" s="9">
        <v>204</v>
      </c>
      <c r="C99" s="9">
        <v>387500</v>
      </c>
    </row>
    <row r="100" spans="1:3" x14ac:dyDescent="0.25">
      <c r="A100" s="9" t="s">
        <v>80</v>
      </c>
      <c r="B100" s="9">
        <v>206</v>
      </c>
      <c r="C100" s="9">
        <v>361000</v>
      </c>
    </row>
    <row r="101" spans="1:3" x14ac:dyDescent="0.25">
      <c r="A101" s="9" t="s">
        <v>81</v>
      </c>
      <c r="B101" s="9">
        <v>208</v>
      </c>
      <c r="C101" s="9">
        <v>364000</v>
      </c>
    </row>
    <row r="102" spans="1:3" x14ac:dyDescent="0.25">
      <c r="A102" s="9" t="s">
        <v>82</v>
      </c>
      <c r="B102" s="9">
        <v>211</v>
      </c>
      <c r="C102" s="9">
        <v>367000</v>
      </c>
    </row>
    <row r="103" spans="1:3" x14ac:dyDescent="0.25">
      <c r="A103" s="9" t="s">
        <v>127</v>
      </c>
      <c r="B103" s="9">
        <v>214</v>
      </c>
      <c r="C103" s="9">
        <v>370500</v>
      </c>
    </row>
    <row r="104" spans="1:3" x14ac:dyDescent="0.25">
      <c r="A104" s="9" t="s">
        <v>83</v>
      </c>
      <c r="B104" s="9">
        <v>216</v>
      </c>
      <c r="C104" s="9">
        <v>374000</v>
      </c>
    </row>
    <row r="105" spans="1:3" x14ac:dyDescent="0.25">
      <c r="A105" s="9" t="s">
        <v>84</v>
      </c>
      <c r="B105" s="9">
        <v>218</v>
      </c>
      <c r="C105" s="9">
        <v>378000</v>
      </c>
    </row>
    <row r="106" spans="1:3" x14ac:dyDescent="0.25">
      <c r="A106" s="9" t="s">
        <v>85</v>
      </c>
      <c r="B106" s="9">
        <v>220</v>
      </c>
      <c r="C106" s="9">
        <v>381000</v>
      </c>
    </row>
    <row r="107" spans="1:3" x14ac:dyDescent="0.25">
      <c r="A107" s="9" t="s">
        <v>86</v>
      </c>
      <c r="B107" s="9">
        <v>223</v>
      </c>
      <c r="C107" s="9">
        <v>384000</v>
      </c>
    </row>
    <row r="108" spans="1:3" x14ac:dyDescent="0.25">
      <c r="A108" s="9" t="s">
        <v>87</v>
      </c>
      <c r="B108" s="9">
        <v>225</v>
      </c>
      <c r="C108" s="9">
        <v>387000</v>
      </c>
    </row>
    <row r="109" spans="1:3" x14ac:dyDescent="0.25">
      <c r="A109" s="9" t="s">
        <v>126</v>
      </c>
      <c r="B109" s="9">
        <v>228</v>
      </c>
      <c r="C109" s="9">
        <v>390000</v>
      </c>
    </row>
    <row r="110" spans="1:3" x14ac:dyDescent="0.25">
      <c r="A110" s="9" t="s">
        <v>88</v>
      </c>
      <c r="B110" s="9">
        <v>230</v>
      </c>
      <c r="C110" s="9">
        <v>394000</v>
      </c>
    </row>
    <row r="111" spans="1:3" x14ac:dyDescent="0.25">
      <c r="A111" s="9" t="s">
        <v>89</v>
      </c>
      <c r="B111" s="9">
        <v>232</v>
      </c>
      <c r="C111" s="9">
        <v>397500</v>
      </c>
    </row>
    <row r="112" spans="1:3" x14ac:dyDescent="0.25">
      <c r="A112" s="9" t="s">
        <v>90</v>
      </c>
      <c r="B112" s="9">
        <v>234</v>
      </c>
      <c r="C112" s="9">
        <v>401000</v>
      </c>
    </row>
    <row r="113" spans="1:3" x14ac:dyDescent="0.25">
      <c r="A113" s="9" t="s">
        <v>91</v>
      </c>
      <c r="B113" s="9">
        <v>236</v>
      </c>
      <c r="C113" s="9">
        <v>404000</v>
      </c>
    </row>
    <row r="114" spans="1:3" x14ac:dyDescent="0.25">
      <c r="A114" s="9" t="s">
        <v>125</v>
      </c>
      <c r="B114" s="9">
        <v>239</v>
      </c>
      <c r="C114" s="9">
        <v>407000</v>
      </c>
    </row>
    <row r="115" spans="1:3" x14ac:dyDescent="0.25">
      <c r="A115" s="9" t="s">
        <v>92</v>
      </c>
      <c r="B115" s="9">
        <v>241</v>
      </c>
      <c r="C115" s="9">
        <v>410000</v>
      </c>
    </row>
    <row r="116" spans="1:3" x14ac:dyDescent="0.25">
      <c r="A116" s="9" t="s">
        <v>93</v>
      </c>
      <c r="B116" s="9">
        <v>243</v>
      </c>
      <c r="C116" s="9">
        <v>414000</v>
      </c>
    </row>
    <row r="117" spans="1:3" x14ac:dyDescent="0.25">
      <c r="A117" s="9" t="s">
        <v>94</v>
      </c>
      <c r="B117" s="9">
        <v>245</v>
      </c>
      <c r="C117" s="9">
        <v>417000</v>
      </c>
    </row>
    <row r="118" spans="1:3" x14ac:dyDescent="0.25">
      <c r="A118" s="9" t="s">
        <v>124</v>
      </c>
      <c r="B118" s="9">
        <v>248</v>
      </c>
      <c r="C118" s="9">
        <v>420000</v>
      </c>
    </row>
    <row r="119" spans="1:3" x14ac:dyDescent="0.25">
      <c r="A119" s="9" t="s">
        <v>95</v>
      </c>
      <c r="B119" s="9">
        <v>252</v>
      </c>
      <c r="C119" s="9">
        <v>424000</v>
      </c>
    </row>
    <row r="120" spans="1:3" x14ac:dyDescent="0.25">
      <c r="A120" s="9" t="s">
        <v>96</v>
      </c>
      <c r="B120" s="9">
        <v>256</v>
      </c>
      <c r="C120" s="9">
        <v>428000</v>
      </c>
    </row>
    <row r="121" spans="1:3" x14ac:dyDescent="0.25">
      <c r="A121" s="9" t="s">
        <v>97</v>
      </c>
      <c r="B121" s="9">
        <v>260</v>
      </c>
      <c r="C121" s="9">
        <v>432000</v>
      </c>
    </row>
    <row r="122" spans="1:3" x14ac:dyDescent="0.25">
      <c r="A122" s="9" t="s">
        <v>123</v>
      </c>
      <c r="B122" s="9">
        <v>264</v>
      </c>
      <c r="C122" s="9">
        <v>436000</v>
      </c>
    </row>
    <row r="123" spans="1:3" x14ac:dyDescent="0.25">
      <c r="A123" s="9" t="s">
        <v>98</v>
      </c>
      <c r="B123" s="9">
        <v>268</v>
      </c>
      <c r="C123" s="9">
        <v>440000</v>
      </c>
    </row>
    <row r="124" spans="1:3" x14ac:dyDescent="0.25">
      <c r="A124" s="9" t="s">
        <v>99</v>
      </c>
      <c r="B124" s="9">
        <v>272</v>
      </c>
      <c r="C124" s="9">
        <v>444000</v>
      </c>
    </row>
    <row r="125" spans="1:3" x14ac:dyDescent="0.25">
      <c r="A125" s="9" t="s">
        <v>100</v>
      </c>
      <c r="B125" s="9">
        <v>276</v>
      </c>
      <c r="C125" s="9">
        <v>449000</v>
      </c>
    </row>
    <row r="126" spans="1:3" x14ac:dyDescent="0.25">
      <c r="A126" s="9" t="s">
        <v>101</v>
      </c>
      <c r="B126" s="9">
        <v>280</v>
      </c>
      <c r="C126" s="9">
        <v>454000</v>
      </c>
    </row>
    <row r="127" spans="1:3" x14ac:dyDescent="0.25">
      <c r="A127" s="9" t="s">
        <v>122</v>
      </c>
      <c r="B127" s="9">
        <v>284</v>
      </c>
      <c r="C127" s="9">
        <v>459000</v>
      </c>
    </row>
  </sheetData>
  <conditionalFormatting sqref="K2:O2">
    <cfRule type="cellIs" dxfId="0" priority="1" operator="lessThanOrEqual">
      <formula>$I$2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302"/>
  <sheetViews>
    <sheetView zoomScale="150" zoomScaleNormal="150" workbookViewId="0"/>
  </sheetViews>
  <sheetFormatPr baseColWidth="10" defaultRowHeight="15" x14ac:dyDescent="0.25"/>
  <cols>
    <col min="1" max="2" width="14" style="9" customWidth="1"/>
    <col min="3" max="3" width="14" style="9" hidden="1" customWidth="1"/>
    <col min="4" max="4" width="16.7109375" style="9" hidden="1" customWidth="1"/>
    <col min="5" max="5" width="14" style="9" hidden="1" customWidth="1"/>
    <col min="6" max="6" width="11.42578125" style="9"/>
  </cols>
  <sheetData>
    <row r="1" spans="1:5" ht="30" x14ac:dyDescent="0.25">
      <c r="A1" s="10" t="s">
        <v>134</v>
      </c>
      <c r="B1" s="10" t="s">
        <v>136</v>
      </c>
      <c r="C1" s="10" t="s">
        <v>137</v>
      </c>
      <c r="D1" s="10" t="s">
        <v>138</v>
      </c>
      <c r="E1" s="10" t="s">
        <v>135</v>
      </c>
    </row>
    <row r="2" spans="1:5" x14ac:dyDescent="0.25">
      <c r="A2" s="17">
        <v>0</v>
      </c>
      <c r="B2" s="8">
        <v>1000</v>
      </c>
      <c r="C2" s="17">
        <v>0</v>
      </c>
      <c r="D2" s="17">
        <v>0</v>
      </c>
      <c r="E2" s="17">
        <v>0</v>
      </c>
    </row>
    <row r="3" spans="1:5" x14ac:dyDescent="0.25">
      <c r="A3" s="9">
        <v>1</v>
      </c>
      <c r="B3" s="8">
        <v>1050</v>
      </c>
      <c r="C3" s="9">
        <v>200</v>
      </c>
      <c r="D3" s="9">
        <v>0</v>
      </c>
      <c r="E3" s="9">
        <v>5</v>
      </c>
    </row>
    <row r="4" spans="1:5" x14ac:dyDescent="0.25">
      <c r="A4" s="9">
        <v>2</v>
      </c>
      <c r="B4" s="8">
        <v>1200</v>
      </c>
      <c r="C4" s="9">
        <v>210</v>
      </c>
      <c r="D4" s="8">
        <f>B4-B3</f>
        <v>150</v>
      </c>
      <c r="E4" s="9">
        <v>10</v>
      </c>
    </row>
    <row r="5" spans="1:5" x14ac:dyDescent="0.25">
      <c r="A5" s="9">
        <v>3</v>
      </c>
      <c r="B5" s="8">
        <v>1450</v>
      </c>
      <c r="C5" s="9">
        <v>240</v>
      </c>
      <c r="D5" s="8">
        <f t="shared" ref="D5:D68" si="0">B5-B4</f>
        <v>250</v>
      </c>
      <c r="E5" s="9">
        <v>15</v>
      </c>
    </row>
    <row r="6" spans="1:5" x14ac:dyDescent="0.25">
      <c r="A6" s="9">
        <v>4</v>
      </c>
      <c r="B6" s="8">
        <v>1800</v>
      </c>
      <c r="C6" s="9">
        <v>290</v>
      </c>
      <c r="D6" s="8">
        <f t="shared" si="0"/>
        <v>350</v>
      </c>
      <c r="E6" s="9">
        <v>20</v>
      </c>
    </row>
    <row r="7" spans="1:5" x14ac:dyDescent="0.25">
      <c r="A7" s="9">
        <v>5</v>
      </c>
      <c r="B7" s="8">
        <v>2250</v>
      </c>
      <c r="C7" s="9">
        <v>360</v>
      </c>
      <c r="D7" s="8">
        <f t="shared" si="0"/>
        <v>450</v>
      </c>
      <c r="E7" s="9">
        <v>25</v>
      </c>
    </row>
    <row r="8" spans="1:5" x14ac:dyDescent="0.25">
      <c r="A8" s="9">
        <v>6</v>
      </c>
      <c r="B8" s="8">
        <v>2800</v>
      </c>
      <c r="C8" s="9">
        <v>450</v>
      </c>
      <c r="D8" s="8">
        <f t="shared" si="0"/>
        <v>550</v>
      </c>
      <c r="E8" s="9">
        <v>30</v>
      </c>
    </row>
    <row r="9" spans="1:5" x14ac:dyDescent="0.25">
      <c r="A9" s="9">
        <v>7</v>
      </c>
      <c r="B9" s="8">
        <v>3450</v>
      </c>
      <c r="C9" s="9">
        <v>560</v>
      </c>
      <c r="D9" s="8">
        <f t="shared" si="0"/>
        <v>650</v>
      </c>
      <c r="E9" s="9">
        <v>35</v>
      </c>
    </row>
    <row r="10" spans="1:5" x14ac:dyDescent="0.25">
      <c r="A10" s="9">
        <v>8</v>
      </c>
      <c r="B10" s="8">
        <v>4200</v>
      </c>
      <c r="C10" s="9">
        <v>690</v>
      </c>
      <c r="D10" s="8">
        <f t="shared" si="0"/>
        <v>750</v>
      </c>
      <c r="E10" s="9">
        <v>40</v>
      </c>
    </row>
    <row r="11" spans="1:5" x14ac:dyDescent="0.25">
      <c r="A11" s="9">
        <v>9</v>
      </c>
      <c r="B11" s="8">
        <v>5050</v>
      </c>
      <c r="C11" s="9">
        <v>840</v>
      </c>
      <c r="D11" s="8">
        <f>B11-B10</f>
        <v>850</v>
      </c>
      <c r="E11" s="9">
        <v>45</v>
      </c>
    </row>
    <row r="12" spans="1:5" x14ac:dyDescent="0.25">
      <c r="A12" s="9">
        <v>10</v>
      </c>
      <c r="B12" s="8">
        <v>6000</v>
      </c>
      <c r="C12" s="8">
        <v>1010</v>
      </c>
      <c r="D12" s="8">
        <f t="shared" si="0"/>
        <v>950</v>
      </c>
      <c r="E12" s="9">
        <v>50</v>
      </c>
    </row>
    <row r="13" spans="1:5" x14ac:dyDescent="0.25">
      <c r="A13" s="9">
        <v>11</v>
      </c>
      <c r="B13" s="8">
        <v>7050</v>
      </c>
      <c r="C13" s="8">
        <v>1200</v>
      </c>
      <c r="D13" s="8">
        <f t="shared" si="0"/>
        <v>1050</v>
      </c>
      <c r="E13" s="9">
        <v>55</v>
      </c>
    </row>
    <row r="14" spans="1:5" x14ac:dyDescent="0.25">
      <c r="A14" s="9">
        <v>12</v>
      </c>
      <c r="B14" s="8">
        <v>8200</v>
      </c>
      <c r="C14" s="8">
        <v>1410</v>
      </c>
      <c r="D14" s="8">
        <f t="shared" si="0"/>
        <v>1150</v>
      </c>
      <c r="E14" s="9">
        <v>60</v>
      </c>
    </row>
    <row r="15" spans="1:5" x14ac:dyDescent="0.25">
      <c r="A15" s="9">
        <v>13</v>
      </c>
      <c r="B15" s="8">
        <v>9450</v>
      </c>
      <c r="C15" s="8">
        <v>1640</v>
      </c>
      <c r="D15" s="8">
        <f t="shared" si="0"/>
        <v>1250</v>
      </c>
      <c r="E15" s="9">
        <v>65</v>
      </c>
    </row>
    <row r="16" spans="1:5" x14ac:dyDescent="0.25">
      <c r="A16" s="9">
        <v>14</v>
      </c>
      <c r="B16" s="8">
        <v>10800</v>
      </c>
      <c r="C16" s="8">
        <v>1890</v>
      </c>
      <c r="D16" s="8">
        <f t="shared" si="0"/>
        <v>1350</v>
      </c>
      <c r="E16" s="9">
        <v>70</v>
      </c>
    </row>
    <row r="17" spans="1:5" x14ac:dyDescent="0.25">
      <c r="A17" s="9">
        <v>15</v>
      </c>
      <c r="B17" s="8">
        <v>12250</v>
      </c>
      <c r="C17" s="8">
        <v>2160</v>
      </c>
      <c r="D17" s="8">
        <f t="shared" si="0"/>
        <v>1450</v>
      </c>
      <c r="E17" s="9">
        <v>75</v>
      </c>
    </row>
    <row r="18" spans="1:5" x14ac:dyDescent="0.25">
      <c r="A18" s="9">
        <v>16</v>
      </c>
      <c r="B18" s="8">
        <v>13800</v>
      </c>
      <c r="C18" s="8">
        <v>2450</v>
      </c>
      <c r="D18" s="8">
        <f t="shared" si="0"/>
        <v>1550</v>
      </c>
      <c r="E18" s="9">
        <v>80</v>
      </c>
    </row>
    <row r="19" spans="1:5" x14ac:dyDescent="0.25">
      <c r="A19" s="9">
        <v>17</v>
      </c>
      <c r="B19" s="8">
        <v>15450</v>
      </c>
      <c r="C19" s="8">
        <v>2760</v>
      </c>
      <c r="D19" s="8">
        <f t="shared" si="0"/>
        <v>1650</v>
      </c>
      <c r="E19" s="9">
        <v>85</v>
      </c>
    </row>
    <row r="20" spans="1:5" x14ac:dyDescent="0.25">
      <c r="A20" s="9">
        <v>18</v>
      </c>
      <c r="B20" s="8">
        <v>17200</v>
      </c>
      <c r="C20" s="8">
        <v>3090</v>
      </c>
      <c r="D20" s="8">
        <f t="shared" si="0"/>
        <v>1750</v>
      </c>
      <c r="E20" s="9">
        <v>90</v>
      </c>
    </row>
    <row r="21" spans="1:5" x14ac:dyDescent="0.25">
      <c r="A21" s="9">
        <v>19</v>
      </c>
      <c r="B21" s="8">
        <v>19050</v>
      </c>
      <c r="C21" s="8">
        <v>3440</v>
      </c>
      <c r="D21" s="8">
        <f t="shared" si="0"/>
        <v>1850</v>
      </c>
      <c r="E21" s="9">
        <v>95</v>
      </c>
    </row>
    <row r="22" spans="1:5" x14ac:dyDescent="0.25">
      <c r="A22" s="9">
        <v>20</v>
      </c>
      <c r="B22" s="8">
        <v>21000</v>
      </c>
      <c r="C22" s="8">
        <v>3810</v>
      </c>
      <c r="D22" s="8">
        <f t="shared" si="0"/>
        <v>1950</v>
      </c>
      <c r="E22" s="9">
        <v>100</v>
      </c>
    </row>
    <row r="23" spans="1:5" x14ac:dyDescent="0.25">
      <c r="A23" s="9">
        <v>21</v>
      </c>
      <c r="B23" s="8">
        <v>23050</v>
      </c>
      <c r="C23" s="8">
        <v>4200</v>
      </c>
      <c r="D23" s="8">
        <f t="shared" si="0"/>
        <v>2050</v>
      </c>
      <c r="E23" s="9">
        <v>105</v>
      </c>
    </row>
    <row r="24" spans="1:5" x14ac:dyDescent="0.25">
      <c r="A24" s="9">
        <v>22</v>
      </c>
      <c r="B24" s="8">
        <v>25200</v>
      </c>
      <c r="C24" s="8">
        <v>4610</v>
      </c>
      <c r="D24" s="8">
        <f t="shared" si="0"/>
        <v>2150</v>
      </c>
      <c r="E24" s="9">
        <v>110</v>
      </c>
    </row>
    <row r="25" spans="1:5" x14ac:dyDescent="0.25">
      <c r="A25" s="9">
        <v>23</v>
      </c>
      <c r="B25" s="8">
        <v>27450</v>
      </c>
      <c r="C25" s="8">
        <v>5040</v>
      </c>
      <c r="D25" s="8">
        <f t="shared" si="0"/>
        <v>2250</v>
      </c>
      <c r="E25" s="9">
        <v>115</v>
      </c>
    </row>
    <row r="26" spans="1:5" x14ac:dyDescent="0.25">
      <c r="A26" s="9">
        <v>24</v>
      </c>
      <c r="B26" s="8">
        <v>29800</v>
      </c>
      <c r="C26" s="8">
        <v>5490</v>
      </c>
      <c r="D26" s="8">
        <f t="shared" si="0"/>
        <v>2350</v>
      </c>
      <c r="E26" s="9">
        <v>120</v>
      </c>
    </row>
    <row r="27" spans="1:5" x14ac:dyDescent="0.25">
      <c r="A27" s="9">
        <v>25</v>
      </c>
      <c r="B27" s="8">
        <v>32250</v>
      </c>
      <c r="C27" s="8">
        <v>5960</v>
      </c>
      <c r="D27" s="8">
        <f t="shared" si="0"/>
        <v>2450</v>
      </c>
      <c r="E27" s="9">
        <v>125</v>
      </c>
    </row>
    <row r="28" spans="1:5" x14ac:dyDescent="0.25">
      <c r="A28" s="9">
        <v>26</v>
      </c>
      <c r="B28" s="8">
        <v>34800</v>
      </c>
      <c r="C28" s="8">
        <v>6450</v>
      </c>
      <c r="D28" s="8">
        <f t="shared" si="0"/>
        <v>2550</v>
      </c>
      <c r="E28" s="9">
        <v>130</v>
      </c>
    </row>
    <row r="29" spans="1:5" x14ac:dyDescent="0.25">
      <c r="A29" s="9">
        <v>27</v>
      </c>
      <c r="B29" s="8">
        <v>37450</v>
      </c>
      <c r="C29" s="8">
        <v>6960</v>
      </c>
      <c r="D29" s="8">
        <f t="shared" si="0"/>
        <v>2650</v>
      </c>
      <c r="E29" s="9">
        <v>135</v>
      </c>
    </row>
    <row r="30" spans="1:5" x14ac:dyDescent="0.25">
      <c r="A30" s="9">
        <v>28</v>
      </c>
      <c r="B30" s="8">
        <v>40200</v>
      </c>
      <c r="C30" s="8">
        <v>7490</v>
      </c>
      <c r="D30" s="8">
        <f t="shared" si="0"/>
        <v>2750</v>
      </c>
      <c r="E30" s="9">
        <v>140</v>
      </c>
    </row>
    <row r="31" spans="1:5" x14ac:dyDescent="0.25">
      <c r="A31" s="9">
        <v>29</v>
      </c>
      <c r="B31" s="8">
        <v>43050</v>
      </c>
      <c r="C31" s="8">
        <v>8040</v>
      </c>
      <c r="D31" s="8">
        <f t="shared" si="0"/>
        <v>2850</v>
      </c>
      <c r="E31" s="9">
        <v>145</v>
      </c>
    </row>
    <row r="32" spans="1:5" x14ac:dyDescent="0.25">
      <c r="A32" s="9">
        <v>30</v>
      </c>
      <c r="B32" s="8">
        <v>46000</v>
      </c>
      <c r="C32" s="8">
        <v>8610</v>
      </c>
      <c r="D32" s="8">
        <f t="shared" si="0"/>
        <v>2950</v>
      </c>
      <c r="E32" s="9">
        <v>150</v>
      </c>
    </row>
    <row r="33" spans="1:5" x14ac:dyDescent="0.25">
      <c r="A33" s="9">
        <v>31</v>
      </c>
      <c r="B33" s="8">
        <v>49050</v>
      </c>
      <c r="C33" s="8">
        <v>9200</v>
      </c>
      <c r="D33" s="8">
        <f t="shared" si="0"/>
        <v>3050</v>
      </c>
      <c r="E33" s="9">
        <v>155</v>
      </c>
    </row>
    <row r="34" spans="1:5" x14ac:dyDescent="0.25">
      <c r="A34" s="9">
        <v>32</v>
      </c>
      <c r="B34" s="8">
        <v>52200</v>
      </c>
      <c r="C34" s="8">
        <v>9810</v>
      </c>
      <c r="D34" s="8">
        <f t="shared" si="0"/>
        <v>3150</v>
      </c>
      <c r="E34" s="9">
        <v>160</v>
      </c>
    </row>
    <row r="35" spans="1:5" x14ac:dyDescent="0.25">
      <c r="A35" s="9">
        <v>33</v>
      </c>
      <c r="B35" s="8">
        <v>55450</v>
      </c>
      <c r="C35" s="8">
        <v>10440</v>
      </c>
      <c r="D35" s="8">
        <f t="shared" si="0"/>
        <v>3250</v>
      </c>
      <c r="E35" s="9">
        <v>165</v>
      </c>
    </row>
    <row r="36" spans="1:5" x14ac:dyDescent="0.25">
      <c r="A36" s="9">
        <v>34</v>
      </c>
      <c r="B36" s="8">
        <v>58800</v>
      </c>
      <c r="C36" s="8">
        <v>11090</v>
      </c>
      <c r="D36" s="8">
        <f t="shared" si="0"/>
        <v>3350</v>
      </c>
      <c r="E36" s="9">
        <v>170</v>
      </c>
    </row>
    <row r="37" spans="1:5" x14ac:dyDescent="0.25">
      <c r="A37" s="9">
        <v>35</v>
      </c>
      <c r="B37" s="8">
        <v>62250</v>
      </c>
      <c r="C37" s="8">
        <v>11760</v>
      </c>
      <c r="D37" s="8">
        <f t="shared" si="0"/>
        <v>3450</v>
      </c>
      <c r="E37" s="9">
        <v>175</v>
      </c>
    </row>
    <row r="38" spans="1:5" x14ac:dyDescent="0.25">
      <c r="A38" s="9">
        <v>36</v>
      </c>
      <c r="B38" s="8">
        <v>65800</v>
      </c>
      <c r="C38" s="8">
        <v>12450</v>
      </c>
      <c r="D38" s="8">
        <f t="shared" si="0"/>
        <v>3550</v>
      </c>
      <c r="E38" s="9">
        <v>180</v>
      </c>
    </row>
    <row r="39" spans="1:5" x14ac:dyDescent="0.25">
      <c r="A39" s="9">
        <v>37</v>
      </c>
      <c r="B39" s="8">
        <v>69450</v>
      </c>
      <c r="C39" s="8">
        <v>13160</v>
      </c>
      <c r="D39" s="8">
        <f t="shared" si="0"/>
        <v>3650</v>
      </c>
      <c r="E39" s="9">
        <v>185</v>
      </c>
    </row>
    <row r="40" spans="1:5" x14ac:dyDescent="0.25">
      <c r="A40" s="9">
        <v>38</v>
      </c>
      <c r="B40" s="8">
        <v>73200</v>
      </c>
      <c r="C40" s="8">
        <v>13890</v>
      </c>
      <c r="D40" s="8">
        <f t="shared" si="0"/>
        <v>3750</v>
      </c>
      <c r="E40" s="9">
        <v>190</v>
      </c>
    </row>
    <row r="41" spans="1:5" x14ac:dyDescent="0.25">
      <c r="A41" s="9">
        <v>39</v>
      </c>
      <c r="B41" s="8">
        <v>77050</v>
      </c>
      <c r="C41" s="8">
        <v>14640</v>
      </c>
      <c r="D41" s="8">
        <f t="shared" si="0"/>
        <v>3850</v>
      </c>
      <c r="E41" s="9">
        <v>195</v>
      </c>
    </row>
    <row r="42" spans="1:5" x14ac:dyDescent="0.25">
      <c r="A42" s="9">
        <v>40</v>
      </c>
      <c r="B42" s="8">
        <v>81000</v>
      </c>
      <c r="C42" s="8">
        <v>15410</v>
      </c>
      <c r="D42" s="8">
        <f t="shared" si="0"/>
        <v>3950</v>
      </c>
      <c r="E42" s="9">
        <v>200</v>
      </c>
    </row>
    <row r="43" spans="1:5" x14ac:dyDescent="0.25">
      <c r="A43" s="9">
        <v>41</v>
      </c>
      <c r="B43" s="8">
        <v>85050</v>
      </c>
      <c r="C43" s="8">
        <v>16200</v>
      </c>
      <c r="D43" s="8">
        <f t="shared" si="0"/>
        <v>4050</v>
      </c>
      <c r="E43" s="9">
        <v>205</v>
      </c>
    </row>
    <row r="44" spans="1:5" x14ac:dyDescent="0.25">
      <c r="A44" s="9">
        <v>42</v>
      </c>
      <c r="B44" s="8">
        <v>89200</v>
      </c>
      <c r="C44" s="8">
        <v>17010</v>
      </c>
      <c r="D44" s="8">
        <f t="shared" si="0"/>
        <v>4150</v>
      </c>
      <c r="E44" s="9">
        <v>210</v>
      </c>
    </row>
    <row r="45" spans="1:5" x14ac:dyDescent="0.25">
      <c r="A45" s="9">
        <v>43</v>
      </c>
      <c r="B45" s="8">
        <v>93450</v>
      </c>
      <c r="C45" s="8">
        <v>17840</v>
      </c>
      <c r="D45" s="8">
        <f t="shared" si="0"/>
        <v>4250</v>
      </c>
      <c r="E45" s="9">
        <v>215</v>
      </c>
    </row>
    <row r="46" spans="1:5" x14ac:dyDescent="0.25">
      <c r="A46" s="9">
        <v>44</v>
      </c>
      <c r="B46" s="8">
        <v>97800</v>
      </c>
      <c r="C46" s="8">
        <v>18690</v>
      </c>
      <c r="D46" s="8">
        <f t="shared" si="0"/>
        <v>4350</v>
      </c>
      <c r="E46" s="9">
        <v>220</v>
      </c>
    </row>
    <row r="47" spans="1:5" x14ac:dyDescent="0.25">
      <c r="A47" s="9">
        <v>45</v>
      </c>
      <c r="B47" s="8">
        <v>102250</v>
      </c>
      <c r="C47" s="8">
        <v>19560</v>
      </c>
      <c r="D47" s="8">
        <f t="shared" si="0"/>
        <v>4450</v>
      </c>
      <c r="E47" s="9">
        <v>225</v>
      </c>
    </row>
    <row r="48" spans="1:5" x14ac:dyDescent="0.25">
      <c r="A48" s="9">
        <v>46</v>
      </c>
      <c r="B48" s="8">
        <v>106800</v>
      </c>
      <c r="C48" s="8">
        <v>20450</v>
      </c>
      <c r="D48" s="8">
        <f t="shared" si="0"/>
        <v>4550</v>
      </c>
      <c r="E48" s="9">
        <v>230</v>
      </c>
    </row>
    <row r="49" spans="1:5" x14ac:dyDescent="0.25">
      <c r="A49" s="9">
        <v>47</v>
      </c>
      <c r="B49" s="8">
        <v>111450</v>
      </c>
      <c r="C49" s="8">
        <v>21360</v>
      </c>
      <c r="D49" s="8">
        <f t="shared" si="0"/>
        <v>4650</v>
      </c>
      <c r="E49" s="9">
        <v>235</v>
      </c>
    </row>
    <row r="50" spans="1:5" x14ac:dyDescent="0.25">
      <c r="A50" s="9">
        <v>48</v>
      </c>
      <c r="B50" s="8">
        <v>116200</v>
      </c>
      <c r="C50" s="8">
        <v>22290</v>
      </c>
      <c r="D50" s="8">
        <f t="shared" si="0"/>
        <v>4750</v>
      </c>
      <c r="E50" s="9">
        <v>240</v>
      </c>
    </row>
    <row r="51" spans="1:5" x14ac:dyDescent="0.25">
      <c r="A51" s="9">
        <v>49</v>
      </c>
      <c r="B51" s="8">
        <v>121050</v>
      </c>
      <c r="C51" s="8">
        <v>23240</v>
      </c>
      <c r="D51" s="8">
        <f t="shared" si="0"/>
        <v>4850</v>
      </c>
      <c r="E51" s="9">
        <v>245</v>
      </c>
    </row>
    <row r="52" spans="1:5" x14ac:dyDescent="0.25">
      <c r="A52" s="9">
        <v>50</v>
      </c>
      <c r="B52" s="8">
        <v>126000</v>
      </c>
      <c r="C52" s="8">
        <v>24210</v>
      </c>
      <c r="D52" s="8">
        <f t="shared" si="0"/>
        <v>4950</v>
      </c>
      <c r="E52" s="9">
        <v>250</v>
      </c>
    </row>
    <row r="53" spans="1:5" x14ac:dyDescent="0.25">
      <c r="A53" s="9">
        <v>51</v>
      </c>
      <c r="B53" s="8">
        <v>131050</v>
      </c>
      <c r="C53" s="8">
        <v>25200</v>
      </c>
      <c r="D53" s="8">
        <f t="shared" si="0"/>
        <v>5050</v>
      </c>
      <c r="E53" s="9">
        <v>255</v>
      </c>
    </row>
    <row r="54" spans="1:5" x14ac:dyDescent="0.25">
      <c r="A54" s="9">
        <v>52</v>
      </c>
      <c r="B54" s="8">
        <v>136200</v>
      </c>
      <c r="C54" s="8">
        <v>26210</v>
      </c>
      <c r="D54" s="8">
        <f t="shared" si="0"/>
        <v>5150</v>
      </c>
      <c r="E54" s="9">
        <v>260</v>
      </c>
    </row>
    <row r="55" spans="1:5" x14ac:dyDescent="0.25">
      <c r="A55" s="9">
        <v>53</v>
      </c>
      <c r="B55" s="8">
        <v>141450</v>
      </c>
      <c r="C55" s="8">
        <v>27240</v>
      </c>
      <c r="D55" s="8">
        <f t="shared" si="0"/>
        <v>5250</v>
      </c>
      <c r="E55" s="9">
        <v>265</v>
      </c>
    </row>
    <row r="56" spans="1:5" x14ac:dyDescent="0.25">
      <c r="A56" s="9">
        <v>54</v>
      </c>
      <c r="B56" s="8">
        <v>146800</v>
      </c>
      <c r="C56" s="8">
        <v>28290</v>
      </c>
      <c r="D56" s="8">
        <f t="shared" si="0"/>
        <v>5350</v>
      </c>
      <c r="E56" s="9">
        <v>270</v>
      </c>
    </row>
    <row r="57" spans="1:5" x14ac:dyDescent="0.25">
      <c r="A57" s="9">
        <v>55</v>
      </c>
      <c r="B57" s="8">
        <v>152250</v>
      </c>
      <c r="C57" s="8">
        <v>29360</v>
      </c>
      <c r="D57" s="8">
        <f t="shared" si="0"/>
        <v>5450</v>
      </c>
      <c r="E57" s="9">
        <v>275</v>
      </c>
    </row>
    <row r="58" spans="1:5" x14ac:dyDescent="0.25">
      <c r="A58" s="9">
        <v>56</v>
      </c>
      <c r="B58" s="8">
        <v>157800</v>
      </c>
      <c r="C58" s="8">
        <v>30450</v>
      </c>
      <c r="D58" s="8">
        <f t="shared" si="0"/>
        <v>5550</v>
      </c>
      <c r="E58" s="9">
        <v>280</v>
      </c>
    </row>
    <row r="59" spans="1:5" x14ac:dyDescent="0.25">
      <c r="A59" s="9">
        <v>57</v>
      </c>
      <c r="B59" s="8">
        <v>163450</v>
      </c>
      <c r="C59" s="8">
        <v>31560</v>
      </c>
      <c r="D59" s="8">
        <f t="shared" si="0"/>
        <v>5650</v>
      </c>
      <c r="E59" s="9">
        <v>285</v>
      </c>
    </row>
    <row r="60" spans="1:5" x14ac:dyDescent="0.25">
      <c r="A60" s="9">
        <v>58</v>
      </c>
      <c r="B60" s="8">
        <v>169200</v>
      </c>
      <c r="C60" s="8">
        <v>32690</v>
      </c>
      <c r="D60" s="8">
        <f t="shared" si="0"/>
        <v>5750</v>
      </c>
      <c r="E60" s="9">
        <v>290</v>
      </c>
    </row>
    <row r="61" spans="1:5" x14ac:dyDescent="0.25">
      <c r="A61" s="9">
        <v>59</v>
      </c>
      <c r="B61" s="8">
        <v>175050</v>
      </c>
      <c r="C61" s="8">
        <v>33840</v>
      </c>
      <c r="D61" s="8">
        <f t="shared" si="0"/>
        <v>5850</v>
      </c>
      <c r="E61" s="9">
        <v>295</v>
      </c>
    </row>
    <row r="62" spans="1:5" x14ac:dyDescent="0.25">
      <c r="A62" s="9">
        <v>60</v>
      </c>
      <c r="B62" s="8">
        <v>181000</v>
      </c>
      <c r="C62" s="8">
        <v>35010</v>
      </c>
      <c r="D62" s="8">
        <f t="shared" si="0"/>
        <v>5950</v>
      </c>
      <c r="E62" s="9">
        <v>300</v>
      </c>
    </row>
    <row r="63" spans="1:5" x14ac:dyDescent="0.25">
      <c r="A63" s="9">
        <v>61</v>
      </c>
      <c r="B63" s="8">
        <v>187050</v>
      </c>
      <c r="C63" s="8">
        <v>36200</v>
      </c>
      <c r="D63" s="8">
        <f t="shared" si="0"/>
        <v>6050</v>
      </c>
      <c r="E63" s="9">
        <v>305</v>
      </c>
    </row>
    <row r="64" spans="1:5" x14ac:dyDescent="0.25">
      <c r="A64" s="9">
        <v>62</v>
      </c>
      <c r="B64" s="8">
        <v>193200</v>
      </c>
      <c r="C64" s="8">
        <v>37410</v>
      </c>
      <c r="D64" s="8">
        <f t="shared" si="0"/>
        <v>6150</v>
      </c>
      <c r="E64" s="9">
        <v>310</v>
      </c>
    </row>
    <row r="65" spans="1:5" x14ac:dyDescent="0.25">
      <c r="A65" s="9">
        <v>63</v>
      </c>
      <c r="B65" s="8">
        <v>199450</v>
      </c>
      <c r="C65" s="8">
        <v>38640</v>
      </c>
      <c r="D65" s="8">
        <f t="shared" si="0"/>
        <v>6250</v>
      </c>
      <c r="E65" s="9">
        <v>315</v>
      </c>
    </row>
    <row r="66" spans="1:5" x14ac:dyDescent="0.25">
      <c r="A66" s="9">
        <v>64</v>
      </c>
      <c r="B66" s="8">
        <v>205800</v>
      </c>
      <c r="C66" s="8">
        <v>39890</v>
      </c>
      <c r="D66" s="8">
        <f t="shared" si="0"/>
        <v>6350</v>
      </c>
      <c r="E66" s="9">
        <v>320</v>
      </c>
    </row>
    <row r="67" spans="1:5" x14ac:dyDescent="0.25">
      <c r="A67" s="9">
        <v>65</v>
      </c>
      <c r="B67" s="8">
        <v>212250</v>
      </c>
      <c r="C67" s="8">
        <v>41160</v>
      </c>
      <c r="D67" s="8">
        <f t="shared" si="0"/>
        <v>6450</v>
      </c>
      <c r="E67" s="9">
        <v>325</v>
      </c>
    </row>
    <row r="68" spans="1:5" x14ac:dyDescent="0.25">
      <c r="A68" s="9">
        <v>66</v>
      </c>
      <c r="B68" s="8">
        <v>218800</v>
      </c>
      <c r="C68" s="8">
        <v>42450</v>
      </c>
      <c r="D68" s="8">
        <f t="shared" si="0"/>
        <v>6550</v>
      </c>
      <c r="E68" s="9">
        <v>330</v>
      </c>
    </row>
    <row r="69" spans="1:5" x14ac:dyDescent="0.25">
      <c r="A69" s="9">
        <v>67</v>
      </c>
      <c r="B69" s="8">
        <v>225450</v>
      </c>
      <c r="C69" s="8">
        <v>43760</v>
      </c>
      <c r="D69" s="8">
        <f t="shared" ref="D69:D132" si="1">B69-B68</f>
        <v>6650</v>
      </c>
      <c r="E69" s="9">
        <v>335</v>
      </c>
    </row>
    <row r="70" spans="1:5" x14ac:dyDescent="0.25">
      <c r="A70" s="9">
        <v>68</v>
      </c>
      <c r="B70" s="8">
        <v>232200</v>
      </c>
      <c r="C70" s="8">
        <v>45090</v>
      </c>
      <c r="D70" s="8">
        <f t="shared" si="1"/>
        <v>6750</v>
      </c>
      <c r="E70" s="9">
        <v>340</v>
      </c>
    </row>
    <row r="71" spans="1:5" x14ac:dyDescent="0.25">
      <c r="A71" s="9">
        <v>69</v>
      </c>
      <c r="B71" s="8">
        <v>239050</v>
      </c>
      <c r="C71" s="8">
        <v>46440</v>
      </c>
      <c r="D71" s="8">
        <f t="shared" si="1"/>
        <v>6850</v>
      </c>
      <c r="E71" s="9">
        <v>345</v>
      </c>
    </row>
    <row r="72" spans="1:5" x14ac:dyDescent="0.25">
      <c r="A72" s="9">
        <v>70</v>
      </c>
      <c r="B72" s="8">
        <v>246000</v>
      </c>
      <c r="C72" s="8">
        <v>47810</v>
      </c>
      <c r="D72" s="8">
        <f t="shared" si="1"/>
        <v>6950</v>
      </c>
      <c r="E72" s="9">
        <v>350</v>
      </c>
    </row>
    <row r="73" spans="1:5" x14ac:dyDescent="0.25">
      <c r="A73" s="9">
        <v>71</v>
      </c>
      <c r="B73" s="8">
        <v>253050</v>
      </c>
      <c r="C73" s="8">
        <v>49200</v>
      </c>
      <c r="D73" s="8">
        <f t="shared" si="1"/>
        <v>7050</v>
      </c>
      <c r="E73" s="9">
        <v>355</v>
      </c>
    </row>
    <row r="74" spans="1:5" x14ac:dyDescent="0.25">
      <c r="A74" s="9">
        <v>72</v>
      </c>
      <c r="B74" s="8">
        <v>260200</v>
      </c>
      <c r="C74" s="8">
        <v>50610</v>
      </c>
      <c r="D74" s="8">
        <f t="shared" si="1"/>
        <v>7150</v>
      </c>
      <c r="E74" s="9">
        <v>360</v>
      </c>
    </row>
    <row r="75" spans="1:5" x14ac:dyDescent="0.25">
      <c r="A75" s="9">
        <v>73</v>
      </c>
      <c r="B75" s="8">
        <v>267450</v>
      </c>
      <c r="C75" s="8">
        <v>52040</v>
      </c>
      <c r="D75" s="8">
        <f t="shared" si="1"/>
        <v>7250</v>
      </c>
      <c r="E75" s="9">
        <v>365</v>
      </c>
    </row>
    <row r="76" spans="1:5" x14ac:dyDescent="0.25">
      <c r="A76" s="9">
        <v>74</v>
      </c>
      <c r="B76" s="8">
        <v>274800</v>
      </c>
      <c r="C76" s="8">
        <v>53490</v>
      </c>
      <c r="D76" s="8">
        <f t="shared" si="1"/>
        <v>7350</v>
      </c>
      <c r="E76" s="9">
        <v>370</v>
      </c>
    </row>
    <row r="77" spans="1:5" x14ac:dyDescent="0.25">
      <c r="A77" s="9">
        <v>75</v>
      </c>
      <c r="B77" s="8">
        <v>282250</v>
      </c>
      <c r="C77" s="8">
        <v>54960</v>
      </c>
      <c r="D77" s="8">
        <f t="shared" si="1"/>
        <v>7450</v>
      </c>
      <c r="E77" s="9">
        <v>375</v>
      </c>
    </row>
    <row r="78" spans="1:5" x14ac:dyDescent="0.25">
      <c r="A78" s="9">
        <v>76</v>
      </c>
      <c r="B78" s="8">
        <v>289800</v>
      </c>
      <c r="C78" s="8">
        <v>56450</v>
      </c>
      <c r="D78" s="8">
        <f t="shared" si="1"/>
        <v>7550</v>
      </c>
      <c r="E78" s="9">
        <v>380</v>
      </c>
    </row>
    <row r="79" spans="1:5" x14ac:dyDescent="0.25">
      <c r="A79" s="9">
        <v>77</v>
      </c>
      <c r="B79" s="8">
        <v>297450</v>
      </c>
      <c r="C79" s="8">
        <v>57960</v>
      </c>
      <c r="D79" s="8">
        <f t="shared" si="1"/>
        <v>7650</v>
      </c>
      <c r="E79" s="9">
        <v>385</v>
      </c>
    </row>
    <row r="80" spans="1:5" x14ac:dyDescent="0.25">
      <c r="A80" s="9">
        <v>78</v>
      </c>
      <c r="B80" s="8">
        <v>305200</v>
      </c>
      <c r="C80" s="8">
        <v>59490</v>
      </c>
      <c r="D80" s="8">
        <f t="shared" si="1"/>
        <v>7750</v>
      </c>
      <c r="E80" s="9">
        <v>390</v>
      </c>
    </row>
    <row r="81" spans="1:5" x14ac:dyDescent="0.25">
      <c r="A81" s="9">
        <v>79</v>
      </c>
      <c r="B81" s="8">
        <v>313050</v>
      </c>
      <c r="C81" s="8">
        <v>61040</v>
      </c>
      <c r="D81" s="8">
        <f t="shared" si="1"/>
        <v>7850</v>
      </c>
      <c r="E81" s="9">
        <v>395</v>
      </c>
    </row>
    <row r="82" spans="1:5" x14ac:dyDescent="0.25">
      <c r="A82" s="9">
        <v>80</v>
      </c>
      <c r="B82" s="8">
        <v>321000</v>
      </c>
      <c r="C82" s="8">
        <v>62610</v>
      </c>
      <c r="D82" s="8">
        <f t="shared" si="1"/>
        <v>7950</v>
      </c>
      <c r="E82" s="9">
        <v>400</v>
      </c>
    </row>
    <row r="83" spans="1:5" x14ac:dyDescent="0.25">
      <c r="A83" s="9">
        <v>81</v>
      </c>
      <c r="B83" s="8">
        <v>329050</v>
      </c>
      <c r="C83" s="8">
        <v>64200</v>
      </c>
      <c r="D83" s="8">
        <f t="shared" si="1"/>
        <v>8050</v>
      </c>
      <c r="E83" s="9">
        <v>405</v>
      </c>
    </row>
    <row r="84" spans="1:5" x14ac:dyDescent="0.25">
      <c r="A84" s="9">
        <v>82</v>
      </c>
      <c r="B84" s="8">
        <v>337200</v>
      </c>
      <c r="C84" s="8">
        <v>65810</v>
      </c>
      <c r="D84" s="8">
        <f t="shared" si="1"/>
        <v>8150</v>
      </c>
      <c r="E84" s="9">
        <v>410</v>
      </c>
    </row>
    <row r="85" spans="1:5" x14ac:dyDescent="0.25">
      <c r="A85" s="9">
        <v>83</v>
      </c>
      <c r="B85" s="8">
        <v>345450</v>
      </c>
      <c r="C85" s="8">
        <v>67440</v>
      </c>
      <c r="D85" s="8">
        <f t="shared" si="1"/>
        <v>8250</v>
      </c>
      <c r="E85" s="9">
        <v>415</v>
      </c>
    </row>
    <row r="86" spans="1:5" x14ac:dyDescent="0.25">
      <c r="A86" s="9">
        <v>84</v>
      </c>
      <c r="B86" s="8">
        <v>353800</v>
      </c>
      <c r="C86" s="8">
        <v>69090</v>
      </c>
      <c r="D86" s="8">
        <f t="shared" si="1"/>
        <v>8350</v>
      </c>
      <c r="E86" s="9">
        <v>420</v>
      </c>
    </row>
    <row r="87" spans="1:5" x14ac:dyDescent="0.25">
      <c r="A87" s="9">
        <v>85</v>
      </c>
      <c r="B87" s="8">
        <v>362250</v>
      </c>
      <c r="C87" s="8">
        <v>70760</v>
      </c>
      <c r="D87" s="8">
        <f t="shared" si="1"/>
        <v>8450</v>
      </c>
      <c r="E87" s="9">
        <v>425</v>
      </c>
    </row>
    <row r="88" spans="1:5" x14ac:dyDescent="0.25">
      <c r="A88" s="9">
        <v>86</v>
      </c>
      <c r="B88" s="8">
        <v>370800</v>
      </c>
      <c r="C88" s="8">
        <v>72450</v>
      </c>
      <c r="D88" s="8">
        <f t="shared" si="1"/>
        <v>8550</v>
      </c>
      <c r="E88" s="9">
        <v>430</v>
      </c>
    </row>
    <row r="89" spans="1:5" x14ac:dyDescent="0.25">
      <c r="A89" s="9">
        <v>87</v>
      </c>
      <c r="B89" s="8">
        <v>379450</v>
      </c>
      <c r="C89" s="8">
        <v>74160</v>
      </c>
      <c r="D89" s="8">
        <f t="shared" si="1"/>
        <v>8650</v>
      </c>
      <c r="E89" s="9">
        <v>435</v>
      </c>
    </row>
    <row r="90" spans="1:5" x14ac:dyDescent="0.25">
      <c r="A90" s="9">
        <v>88</v>
      </c>
      <c r="B90" s="8">
        <v>388200</v>
      </c>
      <c r="C90" s="8">
        <v>75890</v>
      </c>
      <c r="D90" s="8">
        <f t="shared" si="1"/>
        <v>8750</v>
      </c>
      <c r="E90" s="9">
        <v>440</v>
      </c>
    </row>
    <row r="91" spans="1:5" x14ac:dyDescent="0.25">
      <c r="A91" s="9">
        <v>89</v>
      </c>
      <c r="B91" s="8">
        <v>397050</v>
      </c>
      <c r="C91" s="8">
        <v>77640</v>
      </c>
      <c r="D91" s="8">
        <f t="shared" si="1"/>
        <v>8850</v>
      </c>
      <c r="E91" s="9">
        <v>445</v>
      </c>
    </row>
    <row r="92" spans="1:5" x14ac:dyDescent="0.25">
      <c r="A92" s="9">
        <v>90</v>
      </c>
      <c r="B92" s="8">
        <v>406000</v>
      </c>
      <c r="C92" s="8">
        <v>79410</v>
      </c>
      <c r="D92" s="8">
        <f t="shared" si="1"/>
        <v>8950</v>
      </c>
      <c r="E92" s="9">
        <v>450</v>
      </c>
    </row>
    <row r="93" spans="1:5" x14ac:dyDescent="0.25">
      <c r="A93" s="9">
        <v>91</v>
      </c>
      <c r="B93" s="8">
        <v>415050</v>
      </c>
      <c r="C93" s="8">
        <v>81200</v>
      </c>
      <c r="D93" s="8">
        <f t="shared" si="1"/>
        <v>9050</v>
      </c>
      <c r="E93" s="9">
        <v>455</v>
      </c>
    </row>
    <row r="94" spans="1:5" x14ac:dyDescent="0.25">
      <c r="A94" s="9">
        <v>92</v>
      </c>
      <c r="B94" s="8">
        <v>424200</v>
      </c>
      <c r="C94" s="8">
        <v>83010</v>
      </c>
      <c r="D94" s="8">
        <f t="shared" si="1"/>
        <v>9150</v>
      </c>
      <c r="E94" s="9">
        <v>460</v>
      </c>
    </row>
    <row r="95" spans="1:5" x14ac:dyDescent="0.25">
      <c r="A95" s="9">
        <v>93</v>
      </c>
      <c r="B95" s="8">
        <v>433450</v>
      </c>
      <c r="C95" s="8">
        <v>84840</v>
      </c>
      <c r="D95" s="8">
        <f t="shared" si="1"/>
        <v>9250</v>
      </c>
      <c r="E95" s="9">
        <v>465</v>
      </c>
    </row>
    <row r="96" spans="1:5" x14ac:dyDescent="0.25">
      <c r="A96" s="9">
        <v>94</v>
      </c>
      <c r="B96" s="8">
        <v>442800</v>
      </c>
      <c r="C96" s="8">
        <v>86690</v>
      </c>
      <c r="D96" s="8">
        <f t="shared" si="1"/>
        <v>9350</v>
      </c>
      <c r="E96" s="9">
        <v>470</v>
      </c>
    </row>
    <row r="97" spans="1:5" x14ac:dyDescent="0.25">
      <c r="A97" s="9">
        <v>95</v>
      </c>
      <c r="B97" s="8">
        <v>454250</v>
      </c>
      <c r="C97" s="8">
        <v>88560</v>
      </c>
      <c r="D97" s="8">
        <f t="shared" si="1"/>
        <v>11450</v>
      </c>
      <c r="E97" s="9">
        <v>475</v>
      </c>
    </row>
    <row r="98" spans="1:5" x14ac:dyDescent="0.25">
      <c r="A98" s="9">
        <v>96</v>
      </c>
      <c r="B98" s="8">
        <v>461800</v>
      </c>
      <c r="C98" s="8">
        <v>90850</v>
      </c>
      <c r="D98" s="8">
        <f>B98-B97</f>
        <v>7550</v>
      </c>
      <c r="E98" s="9">
        <v>480</v>
      </c>
    </row>
    <row r="99" spans="1:5" x14ac:dyDescent="0.25">
      <c r="A99" s="9">
        <v>97</v>
      </c>
      <c r="B99" s="8">
        <v>471450</v>
      </c>
      <c r="C99" s="8">
        <v>92360</v>
      </c>
      <c r="D99" s="8">
        <f t="shared" si="1"/>
        <v>9650</v>
      </c>
      <c r="E99" s="9">
        <v>485</v>
      </c>
    </row>
    <row r="100" spans="1:5" x14ac:dyDescent="0.25">
      <c r="A100" s="9">
        <v>98</v>
      </c>
      <c r="B100" s="8">
        <v>481200</v>
      </c>
      <c r="C100" s="8">
        <v>94290</v>
      </c>
      <c r="D100" s="8">
        <f t="shared" si="1"/>
        <v>9750</v>
      </c>
      <c r="E100" s="9">
        <v>490</v>
      </c>
    </row>
    <row r="101" spans="1:5" x14ac:dyDescent="0.25">
      <c r="A101" s="9">
        <v>99</v>
      </c>
      <c r="B101" s="8">
        <v>491050</v>
      </c>
      <c r="C101" s="8">
        <v>96240</v>
      </c>
      <c r="D101" s="8">
        <f t="shared" si="1"/>
        <v>9850</v>
      </c>
      <c r="E101" s="9">
        <v>495</v>
      </c>
    </row>
    <row r="102" spans="1:5" x14ac:dyDescent="0.25">
      <c r="A102" s="9">
        <v>100</v>
      </c>
      <c r="B102" s="8">
        <v>501000</v>
      </c>
      <c r="C102" s="8">
        <v>98210</v>
      </c>
      <c r="D102" s="8">
        <f t="shared" si="1"/>
        <v>9950</v>
      </c>
      <c r="E102" s="9">
        <v>500</v>
      </c>
    </row>
    <row r="103" spans="1:5" x14ac:dyDescent="0.25">
      <c r="A103" s="9">
        <v>101</v>
      </c>
      <c r="B103" s="8">
        <v>511050</v>
      </c>
      <c r="C103" s="8">
        <v>100200</v>
      </c>
      <c r="D103" s="8">
        <f t="shared" si="1"/>
        <v>10050</v>
      </c>
      <c r="E103" s="9">
        <v>505</v>
      </c>
    </row>
    <row r="104" spans="1:5" x14ac:dyDescent="0.25">
      <c r="A104" s="9">
        <v>102</v>
      </c>
      <c r="B104" s="8">
        <v>521200</v>
      </c>
      <c r="C104" s="8">
        <v>102210</v>
      </c>
      <c r="D104" s="8">
        <f t="shared" si="1"/>
        <v>10150</v>
      </c>
      <c r="E104" s="9">
        <v>510</v>
      </c>
    </row>
    <row r="105" spans="1:5" x14ac:dyDescent="0.25">
      <c r="A105" s="9">
        <v>103</v>
      </c>
      <c r="B105" s="8">
        <v>531450</v>
      </c>
      <c r="C105" s="8">
        <v>104240</v>
      </c>
      <c r="D105" s="8">
        <f t="shared" si="1"/>
        <v>10250</v>
      </c>
      <c r="E105" s="9">
        <v>515</v>
      </c>
    </row>
    <row r="106" spans="1:5" x14ac:dyDescent="0.25">
      <c r="A106" s="9">
        <v>104</v>
      </c>
      <c r="B106" s="8">
        <v>541800</v>
      </c>
      <c r="C106" s="8">
        <v>106290</v>
      </c>
      <c r="D106" s="8">
        <f t="shared" si="1"/>
        <v>10350</v>
      </c>
      <c r="E106" s="9">
        <v>520</v>
      </c>
    </row>
    <row r="107" spans="1:5" x14ac:dyDescent="0.25">
      <c r="A107" s="9">
        <v>105</v>
      </c>
      <c r="B107" s="8">
        <v>552250</v>
      </c>
      <c r="C107" s="8">
        <v>108360</v>
      </c>
      <c r="D107" s="8">
        <f t="shared" si="1"/>
        <v>10450</v>
      </c>
      <c r="E107" s="9">
        <v>525</v>
      </c>
    </row>
    <row r="108" spans="1:5" x14ac:dyDescent="0.25">
      <c r="A108" s="9">
        <v>106</v>
      </c>
      <c r="B108" s="8">
        <v>562800</v>
      </c>
      <c r="C108" s="8">
        <v>110450</v>
      </c>
      <c r="D108" s="8">
        <f t="shared" si="1"/>
        <v>10550</v>
      </c>
      <c r="E108" s="9">
        <v>530</v>
      </c>
    </row>
    <row r="109" spans="1:5" x14ac:dyDescent="0.25">
      <c r="A109" s="9">
        <v>107</v>
      </c>
      <c r="B109" s="8">
        <v>573450</v>
      </c>
      <c r="C109" s="8">
        <v>112560</v>
      </c>
      <c r="D109" s="8">
        <f t="shared" si="1"/>
        <v>10650</v>
      </c>
      <c r="E109" s="9">
        <v>535</v>
      </c>
    </row>
    <row r="110" spans="1:5" x14ac:dyDescent="0.25">
      <c r="A110" s="9">
        <v>108</v>
      </c>
      <c r="B110" s="8">
        <v>584200</v>
      </c>
      <c r="C110" s="8">
        <v>114690</v>
      </c>
      <c r="D110" s="8">
        <f t="shared" si="1"/>
        <v>10750</v>
      </c>
      <c r="E110" s="9">
        <v>540</v>
      </c>
    </row>
    <row r="111" spans="1:5" x14ac:dyDescent="0.25">
      <c r="A111" s="9">
        <v>109</v>
      </c>
      <c r="B111" s="8">
        <v>595050</v>
      </c>
      <c r="C111" s="8">
        <v>116840</v>
      </c>
      <c r="D111" s="8">
        <f t="shared" si="1"/>
        <v>10850</v>
      </c>
      <c r="E111" s="9">
        <v>545</v>
      </c>
    </row>
    <row r="112" spans="1:5" x14ac:dyDescent="0.25">
      <c r="A112" s="9">
        <v>110</v>
      </c>
      <c r="B112" s="8">
        <v>606000</v>
      </c>
      <c r="C112" s="8">
        <v>119010</v>
      </c>
      <c r="D112" s="8">
        <f t="shared" si="1"/>
        <v>10950</v>
      </c>
      <c r="E112" s="9">
        <v>550</v>
      </c>
    </row>
    <row r="113" spans="1:5" x14ac:dyDescent="0.25">
      <c r="A113" s="9">
        <v>111</v>
      </c>
      <c r="B113" s="8">
        <v>617050</v>
      </c>
      <c r="C113" s="8">
        <v>121200</v>
      </c>
      <c r="D113" s="8">
        <f t="shared" si="1"/>
        <v>11050</v>
      </c>
      <c r="E113" s="9">
        <v>555</v>
      </c>
    </row>
    <row r="114" spans="1:5" x14ac:dyDescent="0.25">
      <c r="A114" s="9">
        <v>112</v>
      </c>
      <c r="B114" s="8">
        <v>628200</v>
      </c>
      <c r="C114" s="8">
        <v>123410</v>
      </c>
      <c r="D114" s="8">
        <f t="shared" si="1"/>
        <v>11150</v>
      </c>
      <c r="E114" s="9">
        <v>560</v>
      </c>
    </row>
    <row r="115" spans="1:5" x14ac:dyDescent="0.25">
      <c r="A115" s="9">
        <v>113</v>
      </c>
      <c r="B115" s="8">
        <v>639450</v>
      </c>
      <c r="C115" s="8">
        <v>125640</v>
      </c>
      <c r="D115" s="8">
        <f t="shared" si="1"/>
        <v>11250</v>
      </c>
      <c r="E115" s="9">
        <v>565</v>
      </c>
    </row>
    <row r="116" spans="1:5" x14ac:dyDescent="0.25">
      <c r="A116" s="9">
        <v>114</v>
      </c>
      <c r="B116" s="8">
        <v>650800</v>
      </c>
      <c r="C116" s="8">
        <v>127890</v>
      </c>
      <c r="D116" s="8">
        <f t="shared" si="1"/>
        <v>11350</v>
      </c>
      <c r="E116" s="9">
        <v>570</v>
      </c>
    </row>
    <row r="117" spans="1:5" x14ac:dyDescent="0.25">
      <c r="A117" s="9">
        <v>115</v>
      </c>
      <c r="B117" s="8">
        <v>662250</v>
      </c>
      <c r="C117" s="8">
        <v>130160</v>
      </c>
      <c r="D117" s="8">
        <f t="shared" si="1"/>
        <v>11450</v>
      </c>
      <c r="E117" s="9">
        <v>575</v>
      </c>
    </row>
    <row r="118" spans="1:5" x14ac:dyDescent="0.25">
      <c r="A118" s="9">
        <v>116</v>
      </c>
      <c r="B118" s="8">
        <v>673800</v>
      </c>
      <c r="C118" s="8">
        <v>132450</v>
      </c>
      <c r="D118" s="8">
        <f t="shared" si="1"/>
        <v>11550</v>
      </c>
      <c r="E118" s="9">
        <v>580</v>
      </c>
    </row>
    <row r="119" spans="1:5" x14ac:dyDescent="0.25">
      <c r="A119" s="9">
        <v>117</v>
      </c>
      <c r="B119" s="8">
        <v>685450</v>
      </c>
      <c r="C119" s="8">
        <v>134760</v>
      </c>
      <c r="D119" s="8">
        <f t="shared" si="1"/>
        <v>11650</v>
      </c>
      <c r="E119" s="9">
        <v>585</v>
      </c>
    </row>
    <row r="120" spans="1:5" x14ac:dyDescent="0.25">
      <c r="A120" s="9">
        <v>118</v>
      </c>
      <c r="B120" s="8">
        <v>697200</v>
      </c>
      <c r="C120" s="8">
        <v>137090</v>
      </c>
      <c r="D120" s="8">
        <f t="shared" si="1"/>
        <v>11750</v>
      </c>
      <c r="E120" s="9">
        <v>590</v>
      </c>
    </row>
    <row r="121" spans="1:5" x14ac:dyDescent="0.25">
      <c r="A121" s="9">
        <v>119</v>
      </c>
      <c r="B121" s="8">
        <v>709050</v>
      </c>
      <c r="C121" s="8">
        <v>139440</v>
      </c>
      <c r="D121" s="8">
        <f t="shared" si="1"/>
        <v>11850</v>
      </c>
      <c r="E121" s="9">
        <v>595</v>
      </c>
    </row>
    <row r="122" spans="1:5" x14ac:dyDescent="0.25">
      <c r="A122" s="9">
        <v>120</v>
      </c>
      <c r="B122" s="8">
        <v>721000</v>
      </c>
      <c r="C122" s="8">
        <v>141810</v>
      </c>
      <c r="D122" s="8">
        <f t="shared" si="1"/>
        <v>11950</v>
      </c>
      <c r="E122" s="9">
        <v>600</v>
      </c>
    </row>
    <row r="123" spans="1:5" x14ac:dyDescent="0.25">
      <c r="A123" s="9">
        <v>121</v>
      </c>
      <c r="B123" s="8">
        <v>733050</v>
      </c>
      <c r="C123" s="8">
        <v>144200</v>
      </c>
      <c r="D123" s="8">
        <f t="shared" si="1"/>
        <v>12050</v>
      </c>
      <c r="E123" s="9">
        <v>605</v>
      </c>
    </row>
    <row r="124" spans="1:5" x14ac:dyDescent="0.25">
      <c r="A124" s="9">
        <v>122</v>
      </c>
      <c r="B124" s="8">
        <v>745200</v>
      </c>
      <c r="C124" s="8">
        <v>146610</v>
      </c>
      <c r="D124" s="8">
        <f t="shared" si="1"/>
        <v>12150</v>
      </c>
      <c r="E124" s="9">
        <v>610</v>
      </c>
    </row>
    <row r="125" spans="1:5" x14ac:dyDescent="0.25">
      <c r="A125" s="9">
        <v>123</v>
      </c>
      <c r="B125" s="8">
        <v>757450</v>
      </c>
      <c r="C125" s="8">
        <v>149040</v>
      </c>
      <c r="D125" s="8">
        <f t="shared" si="1"/>
        <v>12250</v>
      </c>
      <c r="E125" s="9">
        <v>615</v>
      </c>
    </row>
    <row r="126" spans="1:5" x14ac:dyDescent="0.25">
      <c r="A126" s="9">
        <v>124</v>
      </c>
      <c r="B126" s="8">
        <v>769800</v>
      </c>
      <c r="C126" s="8">
        <v>151490</v>
      </c>
      <c r="D126" s="8">
        <f t="shared" si="1"/>
        <v>12350</v>
      </c>
      <c r="E126" s="9">
        <v>620</v>
      </c>
    </row>
    <row r="127" spans="1:5" x14ac:dyDescent="0.25">
      <c r="A127" s="9">
        <v>125</v>
      </c>
      <c r="B127" s="8">
        <v>782250</v>
      </c>
      <c r="C127" s="8">
        <v>153960</v>
      </c>
      <c r="D127" s="8">
        <f t="shared" si="1"/>
        <v>12450</v>
      </c>
      <c r="E127" s="9">
        <v>625</v>
      </c>
    </row>
    <row r="128" spans="1:5" x14ac:dyDescent="0.25">
      <c r="A128" s="9">
        <v>126</v>
      </c>
      <c r="B128" s="8">
        <v>794800</v>
      </c>
      <c r="C128" s="8">
        <v>156450</v>
      </c>
      <c r="D128" s="8">
        <f t="shared" si="1"/>
        <v>12550</v>
      </c>
      <c r="E128" s="9">
        <v>630</v>
      </c>
    </row>
    <row r="129" spans="1:5" x14ac:dyDescent="0.25">
      <c r="A129" s="9">
        <v>127</v>
      </c>
      <c r="B129" s="8">
        <v>807450</v>
      </c>
      <c r="C129" s="8">
        <v>158960</v>
      </c>
      <c r="D129" s="8">
        <f t="shared" si="1"/>
        <v>12650</v>
      </c>
      <c r="E129" s="9">
        <v>635</v>
      </c>
    </row>
    <row r="130" spans="1:5" x14ac:dyDescent="0.25">
      <c r="A130" s="9">
        <v>128</v>
      </c>
      <c r="B130" s="8">
        <v>820200</v>
      </c>
      <c r="C130" s="8">
        <v>161490</v>
      </c>
      <c r="D130" s="8">
        <f t="shared" si="1"/>
        <v>12750</v>
      </c>
      <c r="E130" s="9">
        <v>640</v>
      </c>
    </row>
    <row r="131" spans="1:5" x14ac:dyDescent="0.25">
      <c r="A131" s="9">
        <v>129</v>
      </c>
      <c r="B131" s="8">
        <v>833050</v>
      </c>
      <c r="C131" s="8">
        <v>164040</v>
      </c>
      <c r="D131" s="8">
        <f t="shared" si="1"/>
        <v>12850</v>
      </c>
      <c r="E131" s="9">
        <v>645</v>
      </c>
    </row>
    <row r="132" spans="1:5" x14ac:dyDescent="0.25">
      <c r="A132" s="9">
        <v>130</v>
      </c>
      <c r="B132" s="8">
        <v>846000</v>
      </c>
      <c r="C132" s="8">
        <v>166610</v>
      </c>
      <c r="D132" s="8">
        <f t="shared" si="1"/>
        <v>12950</v>
      </c>
      <c r="E132" s="9">
        <v>650</v>
      </c>
    </row>
    <row r="133" spans="1:5" x14ac:dyDescent="0.25">
      <c r="A133" s="9">
        <v>131</v>
      </c>
      <c r="B133" s="8">
        <v>859050</v>
      </c>
      <c r="C133" s="8">
        <v>169200</v>
      </c>
      <c r="D133" s="8">
        <f t="shared" ref="D133:D196" si="2">B133-B132</f>
        <v>13050</v>
      </c>
      <c r="E133" s="9">
        <v>655</v>
      </c>
    </row>
    <row r="134" spans="1:5" x14ac:dyDescent="0.25">
      <c r="A134" s="9">
        <v>132</v>
      </c>
      <c r="B134" s="8">
        <v>872200</v>
      </c>
      <c r="C134" s="8">
        <v>171810</v>
      </c>
      <c r="D134" s="8">
        <f t="shared" si="2"/>
        <v>13150</v>
      </c>
      <c r="E134" s="9">
        <v>660</v>
      </c>
    </row>
    <row r="135" spans="1:5" x14ac:dyDescent="0.25">
      <c r="A135" s="9">
        <v>133</v>
      </c>
      <c r="B135" s="8">
        <v>885450</v>
      </c>
      <c r="C135" s="8">
        <v>174440</v>
      </c>
      <c r="D135" s="8">
        <f t="shared" si="2"/>
        <v>13250</v>
      </c>
      <c r="E135" s="9">
        <v>665</v>
      </c>
    </row>
    <row r="136" spans="1:5" x14ac:dyDescent="0.25">
      <c r="A136" s="9">
        <v>134</v>
      </c>
      <c r="B136" s="8">
        <v>898800</v>
      </c>
      <c r="C136" s="8">
        <v>177090</v>
      </c>
      <c r="D136" s="8">
        <f t="shared" si="2"/>
        <v>13350</v>
      </c>
      <c r="E136" s="9">
        <v>670</v>
      </c>
    </row>
    <row r="137" spans="1:5" x14ac:dyDescent="0.25">
      <c r="A137" s="9">
        <v>135</v>
      </c>
      <c r="B137" s="8">
        <v>912250</v>
      </c>
      <c r="C137" s="8">
        <v>179760</v>
      </c>
      <c r="D137" s="8">
        <f t="shared" si="2"/>
        <v>13450</v>
      </c>
      <c r="E137" s="9">
        <v>675</v>
      </c>
    </row>
    <row r="138" spans="1:5" x14ac:dyDescent="0.25">
      <c r="A138" s="9">
        <v>136</v>
      </c>
      <c r="B138" s="8">
        <v>925800</v>
      </c>
      <c r="C138" s="8">
        <v>182450</v>
      </c>
      <c r="D138" s="8">
        <f t="shared" si="2"/>
        <v>13550</v>
      </c>
      <c r="E138" s="9">
        <v>680</v>
      </c>
    </row>
    <row r="139" spans="1:5" x14ac:dyDescent="0.25">
      <c r="A139" s="9">
        <v>137</v>
      </c>
      <c r="B139" s="8">
        <v>939450</v>
      </c>
      <c r="C139" s="8">
        <v>185160</v>
      </c>
      <c r="D139" s="8">
        <f t="shared" si="2"/>
        <v>13650</v>
      </c>
      <c r="E139" s="9">
        <v>685</v>
      </c>
    </row>
    <row r="140" spans="1:5" x14ac:dyDescent="0.25">
      <c r="A140" s="9">
        <v>138</v>
      </c>
      <c r="B140" s="8">
        <v>953200</v>
      </c>
      <c r="C140" s="8">
        <v>187890</v>
      </c>
      <c r="D140" s="8">
        <f t="shared" si="2"/>
        <v>13750</v>
      </c>
      <c r="E140" s="9">
        <v>690</v>
      </c>
    </row>
    <row r="141" spans="1:5" x14ac:dyDescent="0.25">
      <c r="A141" s="9">
        <v>139</v>
      </c>
      <c r="B141" s="8">
        <v>967050</v>
      </c>
      <c r="C141" s="8">
        <v>190640</v>
      </c>
      <c r="D141" s="8">
        <f t="shared" si="2"/>
        <v>13850</v>
      </c>
      <c r="E141" s="9">
        <v>695</v>
      </c>
    </row>
    <row r="142" spans="1:5" x14ac:dyDescent="0.25">
      <c r="A142" s="9">
        <v>140</v>
      </c>
      <c r="B142" s="8">
        <v>981000</v>
      </c>
      <c r="C142" s="8">
        <v>193410</v>
      </c>
      <c r="D142" s="8">
        <f t="shared" si="2"/>
        <v>13950</v>
      </c>
      <c r="E142" s="9">
        <v>700</v>
      </c>
    </row>
    <row r="143" spans="1:5" x14ac:dyDescent="0.25">
      <c r="A143" s="9">
        <v>141</v>
      </c>
      <c r="B143" s="8">
        <v>995050</v>
      </c>
      <c r="C143" s="8">
        <v>196200</v>
      </c>
      <c r="D143" s="8">
        <f t="shared" si="2"/>
        <v>14050</v>
      </c>
      <c r="E143" s="9">
        <v>705</v>
      </c>
    </row>
    <row r="144" spans="1:5" x14ac:dyDescent="0.25">
      <c r="A144" s="9">
        <v>142</v>
      </c>
      <c r="B144" s="8">
        <v>1009200</v>
      </c>
      <c r="C144" s="8">
        <v>199010</v>
      </c>
      <c r="D144" s="8">
        <f t="shared" si="2"/>
        <v>14150</v>
      </c>
      <c r="E144" s="9">
        <v>710</v>
      </c>
    </row>
    <row r="145" spans="1:5" x14ac:dyDescent="0.25">
      <c r="A145" s="9">
        <v>143</v>
      </c>
      <c r="B145" s="8">
        <v>1023450</v>
      </c>
      <c r="C145" s="8">
        <v>201840</v>
      </c>
      <c r="D145" s="8">
        <f t="shared" si="2"/>
        <v>14250</v>
      </c>
      <c r="E145" s="9">
        <v>715</v>
      </c>
    </row>
    <row r="146" spans="1:5" x14ac:dyDescent="0.25">
      <c r="A146" s="9">
        <v>144</v>
      </c>
      <c r="B146" s="8">
        <v>1037800</v>
      </c>
      <c r="C146" s="8">
        <v>204690</v>
      </c>
      <c r="D146" s="8">
        <f t="shared" si="2"/>
        <v>14350</v>
      </c>
      <c r="E146" s="9">
        <v>720</v>
      </c>
    </row>
    <row r="147" spans="1:5" x14ac:dyDescent="0.25">
      <c r="A147" s="9">
        <v>145</v>
      </c>
      <c r="B147" s="8">
        <v>1052250</v>
      </c>
      <c r="C147" s="8">
        <v>207560</v>
      </c>
      <c r="D147" s="8">
        <f t="shared" si="2"/>
        <v>14450</v>
      </c>
      <c r="E147" s="9">
        <v>725</v>
      </c>
    </row>
    <row r="148" spans="1:5" x14ac:dyDescent="0.25">
      <c r="A148" s="9">
        <v>146</v>
      </c>
      <c r="B148" s="8">
        <v>1066800</v>
      </c>
      <c r="C148" s="8">
        <v>210450</v>
      </c>
      <c r="D148" s="8">
        <f t="shared" si="2"/>
        <v>14550</v>
      </c>
      <c r="E148" s="9">
        <v>730</v>
      </c>
    </row>
    <row r="149" spans="1:5" x14ac:dyDescent="0.25">
      <c r="A149" s="9">
        <v>147</v>
      </c>
      <c r="B149" s="8">
        <v>1081450</v>
      </c>
      <c r="C149" s="8">
        <v>213360</v>
      </c>
      <c r="D149" s="8">
        <f t="shared" si="2"/>
        <v>14650</v>
      </c>
      <c r="E149" s="9">
        <v>735</v>
      </c>
    </row>
    <row r="150" spans="1:5" x14ac:dyDescent="0.25">
      <c r="A150" s="9">
        <v>148</v>
      </c>
      <c r="B150" s="8">
        <v>1096200</v>
      </c>
      <c r="C150" s="8">
        <v>216290</v>
      </c>
      <c r="D150" s="8">
        <f t="shared" si="2"/>
        <v>14750</v>
      </c>
      <c r="E150" s="9">
        <v>740</v>
      </c>
    </row>
    <row r="151" spans="1:5" x14ac:dyDescent="0.25">
      <c r="A151" s="9">
        <v>149</v>
      </c>
      <c r="B151" s="8">
        <v>1111050</v>
      </c>
      <c r="C151" s="8">
        <v>219240</v>
      </c>
      <c r="D151" s="8">
        <f t="shared" si="2"/>
        <v>14850</v>
      </c>
      <c r="E151" s="9">
        <v>745</v>
      </c>
    </row>
    <row r="152" spans="1:5" x14ac:dyDescent="0.25">
      <c r="A152" s="9">
        <v>150</v>
      </c>
      <c r="B152" s="8">
        <v>1126000</v>
      </c>
      <c r="C152" s="8">
        <v>222210</v>
      </c>
      <c r="D152" s="8">
        <f t="shared" si="2"/>
        <v>14950</v>
      </c>
      <c r="E152" s="9">
        <v>750</v>
      </c>
    </row>
    <row r="153" spans="1:5" x14ac:dyDescent="0.25">
      <c r="A153" s="9">
        <v>151</v>
      </c>
      <c r="B153" s="8">
        <v>1141050</v>
      </c>
      <c r="C153" s="8">
        <v>225200</v>
      </c>
      <c r="D153" s="8">
        <f t="shared" si="2"/>
        <v>15050</v>
      </c>
      <c r="E153" s="9">
        <v>755</v>
      </c>
    </row>
    <row r="154" spans="1:5" x14ac:dyDescent="0.25">
      <c r="A154" s="9">
        <v>152</v>
      </c>
      <c r="B154" s="8">
        <v>1156200</v>
      </c>
      <c r="C154" s="8">
        <v>228210</v>
      </c>
      <c r="D154" s="8">
        <f t="shared" si="2"/>
        <v>15150</v>
      </c>
      <c r="E154" s="9">
        <v>760</v>
      </c>
    </row>
    <row r="155" spans="1:5" x14ac:dyDescent="0.25">
      <c r="A155" s="9">
        <v>153</v>
      </c>
      <c r="B155" s="8">
        <v>1171450</v>
      </c>
      <c r="C155" s="8">
        <v>231240</v>
      </c>
      <c r="D155" s="8">
        <f t="shared" si="2"/>
        <v>15250</v>
      </c>
      <c r="E155" s="9">
        <v>765</v>
      </c>
    </row>
    <row r="156" spans="1:5" x14ac:dyDescent="0.25">
      <c r="A156" s="9">
        <v>154</v>
      </c>
      <c r="B156" s="8">
        <v>1186800</v>
      </c>
      <c r="C156" s="8">
        <v>234290</v>
      </c>
      <c r="D156" s="8">
        <f t="shared" si="2"/>
        <v>15350</v>
      </c>
      <c r="E156" s="9">
        <v>770</v>
      </c>
    </row>
    <row r="157" spans="1:5" x14ac:dyDescent="0.25">
      <c r="A157" s="9">
        <v>155</v>
      </c>
      <c r="B157" s="8">
        <v>1202250</v>
      </c>
      <c r="C157" s="8">
        <v>237360</v>
      </c>
      <c r="D157" s="8">
        <f t="shared" si="2"/>
        <v>15450</v>
      </c>
      <c r="E157" s="9">
        <v>775</v>
      </c>
    </row>
    <row r="158" spans="1:5" x14ac:dyDescent="0.25">
      <c r="A158" s="9">
        <v>156</v>
      </c>
      <c r="B158" s="8">
        <v>1217800</v>
      </c>
      <c r="C158" s="8">
        <v>240450</v>
      </c>
      <c r="D158" s="8">
        <f t="shared" si="2"/>
        <v>15550</v>
      </c>
      <c r="E158" s="9">
        <v>780</v>
      </c>
    </row>
    <row r="159" spans="1:5" x14ac:dyDescent="0.25">
      <c r="A159" s="9">
        <v>157</v>
      </c>
      <c r="B159" s="8">
        <v>1233450</v>
      </c>
      <c r="C159" s="8">
        <v>243560</v>
      </c>
      <c r="D159" s="8">
        <f t="shared" si="2"/>
        <v>15650</v>
      </c>
      <c r="E159" s="9">
        <v>785</v>
      </c>
    </row>
    <row r="160" spans="1:5" x14ac:dyDescent="0.25">
      <c r="A160" s="9">
        <v>158</v>
      </c>
      <c r="B160" s="8">
        <v>1249200</v>
      </c>
      <c r="C160" s="8">
        <v>246690</v>
      </c>
      <c r="D160" s="8">
        <f t="shared" si="2"/>
        <v>15750</v>
      </c>
      <c r="E160" s="9">
        <v>790</v>
      </c>
    </row>
    <row r="161" spans="1:5" x14ac:dyDescent="0.25">
      <c r="A161" s="9">
        <v>159</v>
      </c>
      <c r="B161" s="8">
        <v>1265050</v>
      </c>
      <c r="C161" s="8">
        <v>249840</v>
      </c>
      <c r="D161" s="8">
        <f t="shared" si="2"/>
        <v>15850</v>
      </c>
      <c r="E161" s="9">
        <v>795</v>
      </c>
    </row>
    <row r="162" spans="1:5" x14ac:dyDescent="0.25">
      <c r="A162" s="9">
        <v>160</v>
      </c>
      <c r="B162" s="8">
        <v>1281000</v>
      </c>
      <c r="C162" s="8">
        <v>253010</v>
      </c>
      <c r="D162" s="8">
        <f t="shared" si="2"/>
        <v>15950</v>
      </c>
      <c r="E162" s="9">
        <v>800</v>
      </c>
    </row>
    <row r="163" spans="1:5" x14ac:dyDescent="0.25">
      <c r="A163" s="9">
        <v>161</v>
      </c>
      <c r="B163" s="8">
        <v>1297050</v>
      </c>
      <c r="C163" s="8">
        <v>256200</v>
      </c>
      <c r="D163" s="8">
        <f t="shared" si="2"/>
        <v>16050</v>
      </c>
      <c r="E163" s="9">
        <v>805</v>
      </c>
    </row>
    <row r="164" spans="1:5" x14ac:dyDescent="0.25">
      <c r="A164" s="9">
        <v>162</v>
      </c>
      <c r="B164" s="8">
        <v>1313200</v>
      </c>
      <c r="C164" s="8">
        <v>259410</v>
      </c>
      <c r="D164" s="8">
        <f t="shared" si="2"/>
        <v>16150</v>
      </c>
      <c r="E164" s="9">
        <v>810</v>
      </c>
    </row>
    <row r="165" spans="1:5" x14ac:dyDescent="0.25">
      <c r="A165" s="9">
        <v>163</v>
      </c>
      <c r="B165" s="8">
        <v>1329450</v>
      </c>
      <c r="C165" s="8">
        <v>262640</v>
      </c>
      <c r="D165" s="8">
        <f t="shared" si="2"/>
        <v>16250</v>
      </c>
      <c r="E165" s="9">
        <v>815</v>
      </c>
    </row>
    <row r="166" spans="1:5" x14ac:dyDescent="0.25">
      <c r="A166" s="9">
        <v>164</v>
      </c>
      <c r="B166" s="8">
        <v>1345800</v>
      </c>
      <c r="C166" s="8">
        <v>265890</v>
      </c>
      <c r="D166" s="8">
        <f t="shared" si="2"/>
        <v>16350</v>
      </c>
      <c r="E166" s="9">
        <v>820</v>
      </c>
    </row>
    <row r="167" spans="1:5" x14ac:dyDescent="0.25">
      <c r="A167" s="9">
        <v>165</v>
      </c>
      <c r="B167" s="8">
        <v>1362250</v>
      </c>
      <c r="C167" s="8">
        <v>269160</v>
      </c>
      <c r="D167" s="8">
        <f t="shared" si="2"/>
        <v>16450</v>
      </c>
      <c r="E167" s="9">
        <v>825</v>
      </c>
    </row>
    <row r="168" spans="1:5" x14ac:dyDescent="0.25">
      <c r="A168" s="9">
        <v>166</v>
      </c>
      <c r="B168" s="8">
        <v>1378800</v>
      </c>
      <c r="C168" s="8">
        <v>272450</v>
      </c>
      <c r="D168" s="8">
        <f t="shared" si="2"/>
        <v>16550</v>
      </c>
      <c r="E168" s="9">
        <v>830</v>
      </c>
    </row>
    <row r="169" spans="1:5" x14ac:dyDescent="0.25">
      <c r="A169" s="9">
        <v>167</v>
      </c>
      <c r="B169" s="8">
        <v>1395450</v>
      </c>
      <c r="C169" s="8">
        <v>275760</v>
      </c>
      <c r="D169" s="8">
        <f t="shared" si="2"/>
        <v>16650</v>
      </c>
      <c r="E169" s="9">
        <v>835</v>
      </c>
    </row>
    <row r="170" spans="1:5" x14ac:dyDescent="0.25">
      <c r="A170" s="9">
        <v>168</v>
      </c>
      <c r="B170" s="8">
        <v>1412200</v>
      </c>
      <c r="C170" s="8">
        <v>279090</v>
      </c>
      <c r="D170" s="8">
        <f t="shared" si="2"/>
        <v>16750</v>
      </c>
      <c r="E170" s="9">
        <v>840</v>
      </c>
    </row>
    <row r="171" spans="1:5" x14ac:dyDescent="0.25">
      <c r="A171" s="9">
        <v>169</v>
      </c>
      <c r="B171" s="8">
        <v>1429050</v>
      </c>
      <c r="C171" s="8">
        <v>282440</v>
      </c>
      <c r="D171" s="8">
        <f t="shared" si="2"/>
        <v>16850</v>
      </c>
      <c r="E171" s="9">
        <v>845</v>
      </c>
    </row>
    <row r="172" spans="1:5" x14ac:dyDescent="0.25">
      <c r="A172" s="9">
        <v>170</v>
      </c>
      <c r="B172" s="8">
        <v>1446000</v>
      </c>
      <c r="C172" s="8">
        <v>285810</v>
      </c>
      <c r="D172" s="8">
        <f t="shared" si="2"/>
        <v>16950</v>
      </c>
      <c r="E172" s="9">
        <v>850</v>
      </c>
    </row>
    <row r="173" spans="1:5" x14ac:dyDescent="0.25">
      <c r="A173" s="9">
        <v>171</v>
      </c>
      <c r="B173" s="8">
        <v>1463050</v>
      </c>
      <c r="C173" s="8">
        <v>289200</v>
      </c>
      <c r="D173" s="8">
        <f t="shared" si="2"/>
        <v>17050</v>
      </c>
      <c r="E173" s="9">
        <v>855</v>
      </c>
    </row>
    <row r="174" spans="1:5" x14ac:dyDescent="0.25">
      <c r="A174" s="9">
        <v>172</v>
      </c>
      <c r="B174" s="8">
        <v>1480200</v>
      </c>
      <c r="C174" s="8">
        <v>292610</v>
      </c>
      <c r="D174" s="8">
        <f t="shared" si="2"/>
        <v>17150</v>
      </c>
      <c r="E174" s="9">
        <v>860</v>
      </c>
    </row>
    <row r="175" spans="1:5" x14ac:dyDescent="0.25">
      <c r="A175" s="9">
        <v>173</v>
      </c>
      <c r="B175" s="8">
        <v>1497450</v>
      </c>
      <c r="C175" s="8">
        <v>296040</v>
      </c>
      <c r="D175" s="8">
        <f t="shared" si="2"/>
        <v>17250</v>
      </c>
      <c r="E175" s="9">
        <v>865</v>
      </c>
    </row>
    <row r="176" spans="1:5" x14ac:dyDescent="0.25">
      <c r="A176" s="9">
        <v>174</v>
      </c>
      <c r="B176" s="8">
        <v>1514800</v>
      </c>
      <c r="C176" s="8">
        <v>299490</v>
      </c>
      <c r="D176" s="8">
        <f t="shared" si="2"/>
        <v>17350</v>
      </c>
      <c r="E176" s="9">
        <v>870</v>
      </c>
    </row>
    <row r="177" spans="1:5" x14ac:dyDescent="0.25">
      <c r="A177" s="9">
        <v>175</v>
      </c>
      <c r="B177" s="8">
        <v>1532250</v>
      </c>
      <c r="C177" s="8">
        <v>302960</v>
      </c>
      <c r="D177" s="8">
        <f t="shared" si="2"/>
        <v>17450</v>
      </c>
      <c r="E177" s="9">
        <v>875</v>
      </c>
    </row>
    <row r="178" spans="1:5" x14ac:dyDescent="0.25">
      <c r="A178" s="9">
        <v>176</v>
      </c>
      <c r="B178" s="8">
        <v>1549800</v>
      </c>
      <c r="C178" s="8">
        <v>306450</v>
      </c>
      <c r="D178" s="8">
        <f t="shared" si="2"/>
        <v>17550</v>
      </c>
      <c r="E178" s="9">
        <v>880</v>
      </c>
    </row>
    <row r="179" spans="1:5" x14ac:dyDescent="0.25">
      <c r="A179" s="9">
        <v>177</v>
      </c>
      <c r="B179" s="8">
        <v>1567450</v>
      </c>
      <c r="C179" s="8">
        <v>309960</v>
      </c>
      <c r="D179" s="8">
        <f t="shared" si="2"/>
        <v>17650</v>
      </c>
      <c r="E179" s="9">
        <v>885</v>
      </c>
    </row>
    <row r="180" spans="1:5" x14ac:dyDescent="0.25">
      <c r="A180" s="9">
        <v>178</v>
      </c>
      <c r="B180" s="8">
        <v>1585200</v>
      </c>
      <c r="C180" s="8">
        <v>313490</v>
      </c>
      <c r="D180" s="8">
        <f t="shared" si="2"/>
        <v>17750</v>
      </c>
      <c r="E180" s="9">
        <v>890</v>
      </c>
    </row>
    <row r="181" spans="1:5" x14ac:dyDescent="0.25">
      <c r="A181" s="9">
        <v>179</v>
      </c>
      <c r="B181" s="8">
        <v>1603050</v>
      </c>
      <c r="C181" s="8">
        <v>317040</v>
      </c>
      <c r="D181" s="8">
        <f t="shared" si="2"/>
        <v>17850</v>
      </c>
      <c r="E181" s="9">
        <v>895</v>
      </c>
    </row>
    <row r="182" spans="1:5" x14ac:dyDescent="0.25">
      <c r="A182" s="9">
        <v>180</v>
      </c>
      <c r="B182" s="8">
        <v>1621000</v>
      </c>
      <c r="C182" s="8">
        <v>320610</v>
      </c>
      <c r="D182" s="8">
        <f t="shared" si="2"/>
        <v>17950</v>
      </c>
      <c r="E182" s="9">
        <v>900</v>
      </c>
    </row>
    <row r="183" spans="1:5" x14ac:dyDescent="0.25">
      <c r="A183" s="9">
        <v>181</v>
      </c>
      <c r="B183" s="8">
        <v>1639050</v>
      </c>
      <c r="C183" s="8">
        <v>324200</v>
      </c>
      <c r="D183" s="8">
        <f t="shared" si="2"/>
        <v>18050</v>
      </c>
      <c r="E183" s="9">
        <v>905</v>
      </c>
    </row>
    <row r="184" spans="1:5" x14ac:dyDescent="0.25">
      <c r="A184" s="9">
        <v>182</v>
      </c>
      <c r="B184" s="8">
        <v>1657200</v>
      </c>
      <c r="C184" s="8">
        <v>327810</v>
      </c>
      <c r="D184" s="8">
        <f t="shared" si="2"/>
        <v>18150</v>
      </c>
      <c r="E184" s="9">
        <v>910</v>
      </c>
    </row>
    <row r="185" spans="1:5" x14ac:dyDescent="0.25">
      <c r="A185" s="9">
        <v>183</v>
      </c>
      <c r="B185" s="8">
        <v>1675450</v>
      </c>
      <c r="C185" s="8">
        <v>331440</v>
      </c>
      <c r="D185" s="8">
        <f t="shared" si="2"/>
        <v>18250</v>
      </c>
      <c r="E185" s="9">
        <v>915</v>
      </c>
    </row>
    <row r="186" spans="1:5" x14ac:dyDescent="0.25">
      <c r="A186" s="9">
        <v>184</v>
      </c>
      <c r="B186" s="8">
        <v>1693800</v>
      </c>
      <c r="C186" s="8">
        <v>335090</v>
      </c>
      <c r="D186" s="8">
        <f t="shared" si="2"/>
        <v>18350</v>
      </c>
      <c r="E186" s="9">
        <v>920</v>
      </c>
    </row>
    <row r="187" spans="1:5" x14ac:dyDescent="0.25">
      <c r="A187" s="9">
        <v>185</v>
      </c>
      <c r="B187" s="8">
        <v>1712250</v>
      </c>
      <c r="C187" s="8">
        <v>338760</v>
      </c>
      <c r="D187" s="8">
        <f t="shared" si="2"/>
        <v>18450</v>
      </c>
      <c r="E187" s="9">
        <v>925</v>
      </c>
    </row>
    <row r="188" spans="1:5" x14ac:dyDescent="0.25">
      <c r="A188" s="9">
        <v>186</v>
      </c>
      <c r="B188" s="8">
        <v>1730800</v>
      </c>
      <c r="C188" s="8">
        <v>342450</v>
      </c>
      <c r="D188" s="8">
        <f t="shared" si="2"/>
        <v>18550</v>
      </c>
      <c r="E188" s="9">
        <v>930</v>
      </c>
    </row>
    <row r="189" spans="1:5" x14ac:dyDescent="0.25">
      <c r="A189" s="9">
        <v>187</v>
      </c>
      <c r="B189" s="8">
        <v>1749450</v>
      </c>
      <c r="C189" s="8">
        <v>346160</v>
      </c>
      <c r="D189" s="8">
        <f t="shared" si="2"/>
        <v>18650</v>
      </c>
      <c r="E189" s="9">
        <v>935</v>
      </c>
    </row>
    <row r="190" spans="1:5" x14ac:dyDescent="0.25">
      <c r="A190" s="9">
        <v>188</v>
      </c>
      <c r="B190" s="8">
        <v>1768200</v>
      </c>
      <c r="C190" s="8">
        <v>349890</v>
      </c>
      <c r="D190" s="8">
        <f t="shared" si="2"/>
        <v>18750</v>
      </c>
      <c r="E190" s="9">
        <v>940</v>
      </c>
    </row>
    <row r="191" spans="1:5" x14ac:dyDescent="0.25">
      <c r="A191" s="9">
        <v>189</v>
      </c>
      <c r="B191" s="8">
        <v>1787050</v>
      </c>
      <c r="C191" s="8">
        <v>353640</v>
      </c>
      <c r="D191" s="8">
        <f t="shared" si="2"/>
        <v>18850</v>
      </c>
      <c r="E191" s="9">
        <v>945</v>
      </c>
    </row>
    <row r="192" spans="1:5" x14ac:dyDescent="0.25">
      <c r="A192" s="9">
        <v>190</v>
      </c>
      <c r="B192" s="8">
        <v>1806000</v>
      </c>
      <c r="C192" s="8">
        <v>357410</v>
      </c>
      <c r="D192" s="8">
        <f t="shared" si="2"/>
        <v>18950</v>
      </c>
      <c r="E192" s="9">
        <v>950</v>
      </c>
    </row>
    <row r="193" spans="1:5" x14ac:dyDescent="0.25">
      <c r="A193" s="9">
        <v>191</v>
      </c>
      <c r="B193" s="8">
        <v>1825050</v>
      </c>
      <c r="C193" s="8">
        <v>361200</v>
      </c>
      <c r="D193" s="8">
        <f t="shared" si="2"/>
        <v>19050</v>
      </c>
      <c r="E193" s="9">
        <v>955</v>
      </c>
    </row>
    <row r="194" spans="1:5" x14ac:dyDescent="0.25">
      <c r="A194" s="9">
        <v>192</v>
      </c>
      <c r="B194" s="8">
        <v>1844200</v>
      </c>
      <c r="C194" s="8">
        <v>365010</v>
      </c>
      <c r="D194" s="8">
        <f t="shared" si="2"/>
        <v>19150</v>
      </c>
      <c r="E194" s="9">
        <v>960</v>
      </c>
    </row>
    <row r="195" spans="1:5" x14ac:dyDescent="0.25">
      <c r="A195" s="9">
        <v>193</v>
      </c>
      <c r="B195" s="8">
        <v>1863450</v>
      </c>
      <c r="C195" s="8">
        <v>368840</v>
      </c>
      <c r="D195" s="8">
        <f t="shared" si="2"/>
        <v>19250</v>
      </c>
      <c r="E195" s="9">
        <v>965</v>
      </c>
    </row>
    <row r="196" spans="1:5" x14ac:dyDescent="0.25">
      <c r="A196" s="9">
        <v>194</v>
      </c>
      <c r="B196" s="8">
        <v>1882800</v>
      </c>
      <c r="C196" s="8">
        <v>372690</v>
      </c>
      <c r="D196" s="8">
        <f t="shared" si="2"/>
        <v>19350</v>
      </c>
      <c r="E196" s="9">
        <v>970</v>
      </c>
    </row>
    <row r="197" spans="1:5" x14ac:dyDescent="0.25">
      <c r="A197" s="9">
        <v>195</v>
      </c>
      <c r="B197" s="8">
        <v>1902250</v>
      </c>
      <c r="C197" s="8">
        <v>376560</v>
      </c>
      <c r="D197" s="8">
        <f t="shared" ref="D197:D260" si="3">B197-B196</f>
        <v>19450</v>
      </c>
      <c r="E197" s="9">
        <v>975</v>
      </c>
    </row>
    <row r="198" spans="1:5" x14ac:dyDescent="0.25">
      <c r="A198" s="9">
        <v>196</v>
      </c>
      <c r="B198" s="8">
        <v>1921800</v>
      </c>
      <c r="C198" s="8">
        <v>380450</v>
      </c>
      <c r="D198" s="8">
        <f t="shared" si="3"/>
        <v>19550</v>
      </c>
      <c r="E198" s="9">
        <v>980</v>
      </c>
    </row>
    <row r="199" spans="1:5" x14ac:dyDescent="0.25">
      <c r="A199" s="9">
        <v>197</v>
      </c>
      <c r="B199" s="8">
        <v>1941450</v>
      </c>
      <c r="C199" s="8">
        <v>384360</v>
      </c>
      <c r="D199" s="8">
        <f t="shared" si="3"/>
        <v>19650</v>
      </c>
      <c r="E199" s="9">
        <v>985</v>
      </c>
    </row>
    <row r="200" spans="1:5" x14ac:dyDescent="0.25">
      <c r="A200" s="9">
        <v>198</v>
      </c>
      <c r="B200" s="8">
        <v>1961200</v>
      </c>
      <c r="C200" s="8">
        <v>388290</v>
      </c>
      <c r="D200" s="8">
        <f t="shared" si="3"/>
        <v>19750</v>
      </c>
      <c r="E200" s="9">
        <v>990</v>
      </c>
    </row>
    <row r="201" spans="1:5" x14ac:dyDescent="0.25">
      <c r="A201" s="9">
        <v>199</v>
      </c>
      <c r="B201" s="8">
        <v>1981050</v>
      </c>
      <c r="C201" s="8">
        <v>392240</v>
      </c>
      <c r="D201" s="8">
        <f t="shared" si="3"/>
        <v>19850</v>
      </c>
      <c r="E201" s="9">
        <v>995</v>
      </c>
    </row>
    <row r="202" spans="1:5" x14ac:dyDescent="0.25">
      <c r="A202" s="9">
        <v>200</v>
      </c>
      <c r="B202" s="8">
        <v>2001000</v>
      </c>
      <c r="C202" s="8">
        <v>396210</v>
      </c>
      <c r="D202" s="8">
        <f t="shared" si="3"/>
        <v>19950</v>
      </c>
      <c r="E202" s="8">
        <v>1000</v>
      </c>
    </row>
    <row r="203" spans="1:5" x14ac:dyDescent="0.25">
      <c r="A203" s="9">
        <v>201</v>
      </c>
      <c r="B203" s="8">
        <v>2021050</v>
      </c>
      <c r="C203" s="8">
        <v>400200</v>
      </c>
      <c r="D203" s="8">
        <f t="shared" si="3"/>
        <v>20050</v>
      </c>
      <c r="E203" s="8">
        <v>1005</v>
      </c>
    </row>
    <row r="204" spans="1:5" x14ac:dyDescent="0.25">
      <c r="A204" s="9">
        <v>202</v>
      </c>
      <c r="B204" s="8">
        <v>2041200</v>
      </c>
      <c r="C204" s="8">
        <v>404210</v>
      </c>
      <c r="D204" s="8">
        <f t="shared" si="3"/>
        <v>20150</v>
      </c>
      <c r="E204" s="8">
        <v>1010</v>
      </c>
    </row>
    <row r="205" spans="1:5" x14ac:dyDescent="0.25">
      <c r="A205" s="9">
        <v>203</v>
      </c>
      <c r="B205" s="8">
        <v>2061450</v>
      </c>
      <c r="C205" s="8">
        <v>408240</v>
      </c>
      <c r="D205" s="8">
        <f t="shared" si="3"/>
        <v>20250</v>
      </c>
      <c r="E205" s="8">
        <v>1015</v>
      </c>
    </row>
    <row r="206" spans="1:5" x14ac:dyDescent="0.25">
      <c r="A206" s="9">
        <v>204</v>
      </c>
      <c r="B206" s="8">
        <v>2081800</v>
      </c>
      <c r="C206" s="8">
        <v>412290</v>
      </c>
      <c r="D206" s="8">
        <f t="shared" si="3"/>
        <v>20350</v>
      </c>
      <c r="E206" s="8">
        <v>1020</v>
      </c>
    </row>
    <row r="207" spans="1:5" x14ac:dyDescent="0.25">
      <c r="A207" s="9">
        <v>205</v>
      </c>
      <c r="B207" s="8">
        <v>2102250</v>
      </c>
      <c r="C207" s="8">
        <v>416360</v>
      </c>
      <c r="D207" s="8">
        <f t="shared" si="3"/>
        <v>20450</v>
      </c>
      <c r="E207" s="8">
        <v>1025</v>
      </c>
    </row>
    <row r="208" spans="1:5" x14ac:dyDescent="0.25">
      <c r="A208" s="9">
        <v>206</v>
      </c>
      <c r="B208" s="8">
        <v>2122800</v>
      </c>
      <c r="C208" s="8">
        <v>420450</v>
      </c>
      <c r="D208" s="8">
        <f t="shared" si="3"/>
        <v>20550</v>
      </c>
      <c r="E208" s="8">
        <v>1030</v>
      </c>
    </row>
    <row r="209" spans="1:5" x14ac:dyDescent="0.25">
      <c r="A209" s="9">
        <v>207</v>
      </c>
      <c r="B209" s="8">
        <v>2143450</v>
      </c>
      <c r="C209" s="8">
        <v>424560</v>
      </c>
      <c r="D209" s="8">
        <f t="shared" si="3"/>
        <v>20650</v>
      </c>
      <c r="E209" s="8">
        <v>1035</v>
      </c>
    </row>
    <row r="210" spans="1:5" x14ac:dyDescent="0.25">
      <c r="A210" s="9">
        <v>208</v>
      </c>
      <c r="B210" s="8">
        <v>2164200</v>
      </c>
      <c r="C210" s="8">
        <v>428690</v>
      </c>
      <c r="D210" s="8">
        <f t="shared" si="3"/>
        <v>20750</v>
      </c>
      <c r="E210" s="8">
        <v>1040</v>
      </c>
    </row>
    <row r="211" spans="1:5" x14ac:dyDescent="0.25">
      <c r="A211" s="9">
        <v>209</v>
      </c>
      <c r="B211" s="8">
        <v>2185050</v>
      </c>
      <c r="C211" s="8">
        <v>432840</v>
      </c>
      <c r="D211" s="8">
        <f t="shared" si="3"/>
        <v>20850</v>
      </c>
      <c r="E211" s="8">
        <v>1045</v>
      </c>
    </row>
    <row r="212" spans="1:5" x14ac:dyDescent="0.25">
      <c r="A212" s="9">
        <v>210</v>
      </c>
      <c r="B212" s="8">
        <v>2206000</v>
      </c>
      <c r="C212" s="8">
        <v>437010</v>
      </c>
      <c r="D212" s="8">
        <f t="shared" si="3"/>
        <v>20950</v>
      </c>
      <c r="E212" s="8">
        <v>1050</v>
      </c>
    </row>
    <row r="213" spans="1:5" x14ac:dyDescent="0.25">
      <c r="A213" s="9">
        <v>211</v>
      </c>
      <c r="B213" s="8">
        <v>2227050</v>
      </c>
      <c r="C213" s="8">
        <v>441200</v>
      </c>
      <c r="D213" s="8">
        <f t="shared" si="3"/>
        <v>21050</v>
      </c>
      <c r="E213" s="8">
        <v>1055</v>
      </c>
    </row>
    <row r="214" spans="1:5" x14ac:dyDescent="0.25">
      <c r="A214" s="9">
        <v>212</v>
      </c>
      <c r="B214" s="8">
        <v>2248200</v>
      </c>
      <c r="C214" s="8">
        <v>445410</v>
      </c>
      <c r="D214" s="8">
        <f t="shared" si="3"/>
        <v>21150</v>
      </c>
      <c r="E214" s="8">
        <v>1060</v>
      </c>
    </row>
    <row r="215" spans="1:5" x14ac:dyDescent="0.25">
      <c r="A215" s="9">
        <v>213</v>
      </c>
      <c r="B215" s="8">
        <v>2269450</v>
      </c>
      <c r="C215" s="8">
        <v>449640</v>
      </c>
      <c r="D215" s="8">
        <f t="shared" si="3"/>
        <v>21250</v>
      </c>
      <c r="E215" s="8">
        <v>1065</v>
      </c>
    </row>
    <row r="216" spans="1:5" x14ac:dyDescent="0.25">
      <c r="A216" s="9">
        <v>214</v>
      </c>
      <c r="B216" s="8">
        <v>2290800</v>
      </c>
      <c r="C216" s="8">
        <v>453890</v>
      </c>
      <c r="D216" s="8">
        <f t="shared" si="3"/>
        <v>21350</v>
      </c>
      <c r="E216" s="8">
        <v>1070</v>
      </c>
    </row>
    <row r="217" spans="1:5" x14ac:dyDescent="0.25">
      <c r="A217" s="9">
        <v>215</v>
      </c>
      <c r="B217" s="8">
        <v>2312250</v>
      </c>
      <c r="C217" s="8">
        <v>458160</v>
      </c>
      <c r="D217" s="8">
        <f t="shared" si="3"/>
        <v>21450</v>
      </c>
      <c r="E217" s="8">
        <v>1075</v>
      </c>
    </row>
    <row r="218" spans="1:5" x14ac:dyDescent="0.25">
      <c r="A218" s="9">
        <v>216</v>
      </c>
      <c r="B218" s="8">
        <v>2333800</v>
      </c>
      <c r="C218" s="8">
        <v>462450</v>
      </c>
      <c r="D218" s="8">
        <f t="shared" si="3"/>
        <v>21550</v>
      </c>
      <c r="E218" s="8">
        <v>1080</v>
      </c>
    </row>
    <row r="219" spans="1:5" x14ac:dyDescent="0.25">
      <c r="A219" s="9">
        <v>217</v>
      </c>
      <c r="B219" s="8">
        <v>2355450</v>
      </c>
      <c r="C219" s="8">
        <v>466760</v>
      </c>
      <c r="D219" s="8">
        <f t="shared" si="3"/>
        <v>21650</v>
      </c>
      <c r="E219" s="8">
        <v>1085</v>
      </c>
    </row>
    <row r="220" spans="1:5" x14ac:dyDescent="0.25">
      <c r="A220" s="9">
        <v>218</v>
      </c>
      <c r="B220" s="8">
        <v>2377200</v>
      </c>
      <c r="C220" s="8">
        <v>471090</v>
      </c>
      <c r="D220" s="8">
        <f t="shared" si="3"/>
        <v>21750</v>
      </c>
      <c r="E220" s="8">
        <v>1090</v>
      </c>
    </row>
    <row r="221" spans="1:5" x14ac:dyDescent="0.25">
      <c r="A221" s="9">
        <v>219</v>
      </c>
      <c r="B221" s="8">
        <v>2399050</v>
      </c>
      <c r="C221" s="8">
        <v>475440</v>
      </c>
      <c r="D221" s="8">
        <f t="shared" si="3"/>
        <v>21850</v>
      </c>
      <c r="E221" s="8">
        <v>1095</v>
      </c>
    </row>
    <row r="222" spans="1:5" x14ac:dyDescent="0.25">
      <c r="A222" s="9">
        <v>220</v>
      </c>
      <c r="B222" s="8">
        <v>2421000</v>
      </c>
      <c r="C222" s="8">
        <v>479810</v>
      </c>
      <c r="D222" s="8">
        <f t="shared" si="3"/>
        <v>21950</v>
      </c>
      <c r="E222" s="8">
        <v>1100</v>
      </c>
    </row>
    <row r="223" spans="1:5" x14ac:dyDescent="0.25">
      <c r="A223" s="9">
        <v>221</v>
      </c>
      <c r="B223" s="8">
        <v>2443050</v>
      </c>
      <c r="C223" s="8">
        <v>484200</v>
      </c>
      <c r="D223" s="8">
        <f t="shared" si="3"/>
        <v>22050</v>
      </c>
      <c r="E223" s="8">
        <v>1105</v>
      </c>
    </row>
    <row r="224" spans="1:5" x14ac:dyDescent="0.25">
      <c r="A224" s="9">
        <v>222</v>
      </c>
      <c r="B224" s="8">
        <v>2465200</v>
      </c>
      <c r="C224" s="8">
        <v>488610</v>
      </c>
      <c r="D224" s="8">
        <f t="shared" si="3"/>
        <v>22150</v>
      </c>
      <c r="E224" s="8">
        <v>1110</v>
      </c>
    </row>
    <row r="225" spans="1:5" x14ac:dyDescent="0.25">
      <c r="A225" s="9">
        <v>223</v>
      </c>
      <c r="B225" s="8">
        <v>2487450</v>
      </c>
      <c r="C225" s="8">
        <v>493040</v>
      </c>
      <c r="D225" s="8">
        <f t="shared" si="3"/>
        <v>22250</v>
      </c>
      <c r="E225" s="8">
        <v>1115</v>
      </c>
    </row>
    <row r="226" spans="1:5" x14ac:dyDescent="0.25">
      <c r="A226" s="9">
        <v>224</v>
      </c>
      <c r="B226" s="8">
        <v>2509800</v>
      </c>
      <c r="C226" s="8">
        <v>497490</v>
      </c>
      <c r="D226" s="8">
        <f t="shared" si="3"/>
        <v>22350</v>
      </c>
      <c r="E226" s="8">
        <v>1120</v>
      </c>
    </row>
    <row r="227" spans="1:5" x14ac:dyDescent="0.25">
      <c r="A227" s="9">
        <v>225</v>
      </c>
      <c r="B227" s="8">
        <v>2532250</v>
      </c>
      <c r="C227" s="8">
        <v>501960</v>
      </c>
      <c r="D227" s="8">
        <f t="shared" si="3"/>
        <v>22450</v>
      </c>
      <c r="E227" s="8">
        <v>1125</v>
      </c>
    </row>
    <row r="228" spans="1:5" x14ac:dyDescent="0.25">
      <c r="A228" s="9">
        <v>226</v>
      </c>
      <c r="B228" s="8">
        <v>2554800</v>
      </c>
      <c r="C228" s="8">
        <v>506450</v>
      </c>
      <c r="D228" s="8">
        <f t="shared" si="3"/>
        <v>22550</v>
      </c>
      <c r="E228" s="8">
        <v>1130</v>
      </c>
    </row>
    <row r="229" spans="1:5" x14ac:dyDescent="0.25">
      <c r="A229" s="9">
        <v>227</v>
      </c>
      <c r="B229" s="8">
        <v>2577450</v>
      </c>
      <c r="C229" s="8">
        <v>510960</v>
      </c>
      <c r="D229" s="8">
        <f t="shared" si="3"/>
        <v>22650</v>
      </c>
      <c r="E229" s="8">
        <v>1135</v>
      </c>
    </row>
    <row r="230" spans="1:5" x14ac:dyDescent="0.25">
      <c r="A230" s="9">
        <v>228</v>
      </c>
      <c r="B230" s="8">
        <v>2600200</v>
      </c>
      <c r="C230" s="8">
        <v>515490</v>
      </c>
      <c r="D230" s="8">
        <f t="shared" si="3"/>
        <v>22750</v>
      </c>
      <c r="E230" s="8">
        <v>1140</v>
      </c>
    </row>
    <row r="231" spans="1:5" x14ac:dyDescent="0.25">
      <c r="A231" s="9">
        <v>229</v>
      </c>
      <c r="B231" s="8">
        <v>2623050</v>
      </c>
      <c r="C231" s="8">
        <v>520040</v>
      </c>
      <c r="D231" s="8">
        <f t="shared" si="3"/>
        <v>22850</v>
      </c>
      <c r="E231" s="8">
        <v>1145</v>
      </c>
    </row>
    <row r="232" spans="1:5" x14ac:dyDescent="0.25">
      <c r="A232" s="9">
        <v>230</v>
      </c>
      <c r="B232" s="8">
        <v>2646000</v>
      </c>
      <c r="C232" s="8">
        <v>524610</v>
      </c>
      <c r="D232" s="8">
        <f t="shared" si="3"/>
        <v>22950</v>
      </c>
      <c r="E232" s="8">
        <v>1150</v>
      </c>
    </row>
    <row r="233" spans="1:5" x14ac:dyDescent="0.25">
      <c r="A233" s="9">
        <v>231</v>
      </c>
      <c r="B233" s="8">
        <v>2669050</v>
      </c>
      <c r="C233" s="8">
        <v>529200</v>
      </c>
      <c r="D233" s="8">
        <f t="shared" si="3"/>
        <v>23050</v>
      </c>
      <c r="E233" s="8">
        <v>1155</v>
      </c>
    </row>
    <row r="234" spans="1:5" x14ac:dyDescent="0.25">
      <c r="A234" s="9">
        <v>232</v>
      </c>
      <c r="B234" s="8">
        <v>2692200</v>
      </c>
      <c r="C234" s="8">
        <v>533810</v>
      </c>
      <c r="D234" s="8">
        <f t="shared" si="3"/>
        <v>23150</v>
      </c>
      <c r="E234" s="8">
        <v>1160</v>
      </c>
    </row>
    <row r="235" spans="1:5" x14ac:dyDescent="0.25">
      <c r="A235" s="9">
        <v>233</v>
      </c>
      <c r="B235" s="8">
        <v>2715450</v>
      </c>
      <c r="C235" s="8">
        <v>538440</v>
      </c>
      <c r="D235" s="8">
        <f t="shared" si="3"/>
        <v>23250</v>
      </c>
      <c r="E235" s="8">
        <v>1165</v>
      </c>
    </row>
    <row r="236" spans="1:5" x14ac:dyDescent="0.25">
      <c r="A236" s="9">
        <v>234</v>
      </c>
      <c r="B236" s="8">
        <v>2738800</v>
      </c>
      <c r="C236" s="8">
        <v>543090</v>
      </c>
      <c r="D236" s="8">
        <f t="shared" si="3"/>
        <v>23350</v>
      </c>
      <c r="E236" s="8">
        <v>1170</v>
      </c>
    </row>
    <row r="237" spans="1:5" x14ac:dyDescent="0.25">
      <c r="A237" s="9">
        <v>235</v>
      </c>
      <c r="B237" s="8">
        <v>2762250</v>
      </c>
      <c r="C237" s="8">
        <v>547760</v>
      </c>
      <c r="D237" s="8">
        <f t="shared" si="3"/>
        <v>23450</v>
      </c>
      <c r="E237" s="8">
        <v>1175</v>
      </c>
    </row>
    <row r="238" spans="1:5" x14ac:dyDescent="0.25">
      <c r="A238" s="9">
        <v>236</v>
      </c>
      <c r="B238" s="8">
        <v>2785800</v>
      </c>
      <c r="C238" s="8">
        <v>552450</v>
      </c>
      <c r="D238" s="8">
        <f t="shared" si="3"/>
        <v>23550</v>
      </c>
      <c r="E238" s="8">
        <v>1180</v>
      </c>
    </row>
    <row r="239" spans="1:5" x14ac:dyDescent="0.25">
      <c r="A239" s="9">
        <v>237</v>
      </c>
      <c r="B239" s="8">
        <v>2809450</v>
      </c>
      <c r="C239" s="8">
        <v>557160</v>
      </c>
      <c r="D239" s="8">
        <f t="shared" si="3"/>
        <v>23650</v>
      </c>
      <c r="E239" s="8">
        <v>1185</v>
      </c>
    </row>
    <row r="240" spans="1:5" x14ac:dyDescent="0.25">
      <c r="A240" s="9">
        <v>238</v>
      </c>
      <c r="B240" s="8">
        <v>2833200</v>
      </c>
      <c r="C240" s="8">
        <v>561890</v>
      </c>
      <c r="D240" s="8">
        <f t="shared" si="3"/>
        <v>23750</v>
      </c>
      <c r="E240" s="8">
        <v>1190</v>
      </c>
    </row>
    <row r="241" spans="1:5" x14ac:dyDescent="0.25">
      <c r="A241" s="9">
        <v>239</v>
      </c>
      <c r="B241" s="8">
        <v>2857050</v>
      </c>
      <c r="C241" s="8">
        <v>566640</v>
      </c>
      <c r="D241" s="8">
        <f t="shared" si="3"/>
        <v>23850</v>
      </c>
      <c r="E241" s="8">
        <v>1195</v>
      </c>
    </row>
    <row r="242" spans="1:5" x14ac:dyDescent="0.25">
      <c r="A242" s="9">
        <v>240</v>
      </c>
      <c r="B242" s="8">
        <v>2881000</v>
      </c>
      <c r="C242" s="8">
        <v>571410</v>
      </c>
      <c r="D242" s="8">
        <f t="shared" si="3"/>
        <v>23950</v>
      </c>
      <c r="E242" s="8">
        <v>1200</v>
      </c>
    </row>
    <row r="243" spans="1:5" x14ac:dyDescent="0.25">
      <c r="A243" s="9">
        <v>241</v>
      </c>
      <c r="B243" s="8">
        <v>2905050</v>
      </c>
      <c r="C243" s="8">
        <v>576200</v>
      </c>
      <c r="D243" s="8">
        <f t="shared" si="3"/>
        <v>24050</v>
      </c>
      <c r="E243" s="8">
        <v>1205</v>
      </c>
    </row>
    <row r="244" spans="1:5" x14ac:dyDescent="0.25">
      <c r="A244" s="9">
        <v>242</v>
      </c>
      <c r="B244" s="8">
        <v>2929200</v>
      </c>
      <c r="C244" s="8">
        <v>581010</v>
      </c>
      <c r="D244" s="8">
        <f t="shared" si="3"/>
        <v>24150</v>
      </c>
      <c r="E244" s="8">
        <v>1210</v>
      </c>
    </row>
    <row r="245" spans="1:5" x14ac:dyDescent="0.25">
      <c r="A245" s="9">
        <v>243</v>
      </c>
      <c r="B245" s="8">
        <v>2953450</v>
      </c>
      <c r="C245" s="8">
        <v>585840</v>
      </c>
      <c r="D245" s="8">
        <f t="shared" si="3"/>
        <v>24250</v>
      </c>
      <c r="E245" s="8">
        <v>1215</v>
      </c>
    </row>
    <row r="246" spans="1:5" x14ac:dyDescent="0.25">
      <c r="A246" s="9">
        <v>244</v>
      </c>
      <c r="B246" s="8">
        <v>2977800</v>
      </c>
      <c r="C246" s="8">
        <v>590690</v>
      </c>
      <c r="D246" s="8">
        <f t="shared" si="3"/>
        <v>24350</v>
      </c>
      <c r="E246" s="8">
        <v>1220</v>
      </c>
    </row>
    <row r="247" spans="1:5" x14ac:dyDescent="0.25">
      <c r="A247" s="9">
        <v>245</v>
      </c>
      <c r="B247" s="8">
        <v>3002250</v>
      </c>
      <c r="C247" s="8">
        <v>595560</v>
      </c>
      <c r="D247" s="8">
        <f t="shared" si="3"/>
        <v>24450</v>
      </c>
      <c r="E247" s="8">
        <v>1225</v>
      </c>
    </row>
    <row r="248" spans="1:5" x14ac:dyDescent="0.25">
      <c r="A248" s="9">
        <v>246</v>
      </c>
      <c r="B248" s="8">
        <v>3026800</v>
      </c>
      <c r="C248" s="8">
        <v>600450</v>
      </c>
      <c r="D248" s="8">
        <f t="shared" si="3"/>
        <v>24550</v>
      </c>
      <c r="E248" s="8">
        <v>1230</v>
      </c>
    </row>
    <row r="249" spans="1:5" x14ac:dyDescent="0.25">
      <c r="A249" s="9">
        <v>247</v>
      </c>
      <c r="B249" s="8">
        <v>3051450</v>
      </c>
      <c r="C249" s="8">
        <v>605360</v>
      </c>
      <c r="D249" s="8">
        <f t="shared" si="3"/>
        <v>24650</v>
      </c>
      <c r="E249" s="8">
        <v>1235</v>
      </c>
    </row>
    <row r="250" spans="1:5" x14ac:dyDescent="0.25">
      <c r="A250" s="9">
        <v>248</v>
      </c>
      <c r="B250" s="8">
        <v>3076200</v>
      </c>
      <c r="C250" s="8">
        <v>610290</v>
      </c>
      <c r="D250" s="8">
        <f t="shared" si="3"/>
        <v>24750</v>
      </c>
      <c r="E250" s="8">
        <v>1240</v>
      </c>
    </row>
    <row r="251" spans="1:5" x14ac:dyDescent="0.25">
      <c r="A251" s="9">
        <v>249</v>
      </c>
      <c r="B251" s="8">
        <v>3101050</v>
      </c>
      <c r="C251" s="8">
        <v>615240</v>
      </c>
      <c r="D251" s="8">
        <f t="shared" si="3"/>
        <v>24850</v>
      </c>
      <c r="E251" s="8">
        <v>1245</v>
      </c>
    </row>
    <row r="252" spans="1:5" x14ac:dyDescent="0.25">
      <c r="A252" s="9">
        <v>250</v>
      </c>
      <c r="B252" s="8">
        <v>3126000</v>
      </c>
      <c r="C252" s="8">
        <v>620210</v>
      </c>
      <c r="D252" s="8">
        <f t="shared" si="3"/>
        <v>24950</v>
      </c>
      <c r="E252" s="8">
        <v>1250</v>
      </c>
    </row>
    <row r="253" spans="1:5" x14ac:dyDescent="0.25">
      <c r="A253" s="9">
        <v>251</v>
      </c>
      <c r="B253" s="8">
        <v>3151050</v>
      </c>
      <c r="C253" s="8">
        <v>625200</v>
      </c>
      <c r="D253" s="8">
        <f t="shared" si="3"/>
        <v>25050</v>
      </c>
      <c r="E253" s="8">
        <v>1255</v>
      </c>
    </row>
    <row r="254" spans="1:5" x14ac:dyDescent="0.25">
      <c r="A254" s="9">
        <v>252</v>
      </c>
      <c r="B254" s="8">
        <v>3176200</v>
      </c>
      <c r="C254" s="8">
        <v>630210</v>
      </c>
      <c r="D254" s="8">
        <f t="shared" si="3"/>
        <v>25150</v>
      </c>
      <c r="E254" s="8">
        <v>1260</v>
      </c>
    </row>
    <row r="255" spans="1:5" x14ac:dyDescent="0.25">
      <c r="A255" s="9">
        <v>253</v>
      </c>
      <c r="B255" s="8">
        <v>3201450</v>
      </c>
      <c r="C255" s="8">
        <v>635240</v>
      </c>
      <c r="D255" s="8">
        <f t="shared" si="3"/>
        <v>25250</v>
      </c>
      <c r="E255" s="8">
        <v>1265</v>
      </c>
    </row>
    <row r="256" spans="1:5" x14ac:dyDescent="0.25">
      <c r="A256" s="9">
        <v>254</v>
      </c>
      <c r="B256" s="8">
        <v>3226800</v>
      </c>
      <c r="C256" s="8">
        <v>640290</v>
      </c>
      <c r="D256" s="8">
        <f t="shared" si="3"/>
        <v>25350</v>
      </c>
      <c r="E256" s="8">
        <v>1270</v>
      </c>
    </row>
    <row r="257" spans="1:5" x14ac:dyDescent="0.25">
      <c r="A257" s="9">
        <v>255</v>
      </c>
      <c r="B257" s="8">
        <v>3252250</v>
      </c>
      <c r="C257" s="8">
        <v>645360</v>
      </c>
      <c r="D257" s="8">
        <f t="shared" si="3"/>
        <v>25450</v>
      </c>
      <c r="E257" s="8">
        <v>1275</v>
      </c>
    </row>
    <row r="258" spans="1:5" x14ac:dyDescent="0.25">
      <c r="A258" s="9">
        <v>256</v>
      </c>
      <c r="B258" s="8">
        <v>3277800</v>
      </c>
      <c r="C258" s="8">
        <v>650450</v>
      </c>
      <c r="D258" s="8">
        <f t="shared" si="3"/>
        <v>25550</v>
      </c>
      <c r="E258" s="8">
        <v>1280</v>
      </c>
    </row>
    <row r="259" spans="1:5" x14ac:dyDescent="0.25">
      <c r="A259" s="9">
        <v>257</v>
      </c>
      <c r="B259" s="8">
        <v>3303450</v>
      </c>
      <c r="C259" s="8">
        <v>655560</v>
      </c>
      <c r="D259" s="8">
        <f t="shared" si="3"/>
        <v>25650</v>
      </c>
      <c r="E259" s="8">
        <v>1285</v>
      </c>
    </row>
    <row r="260" spans="1:5" x14ac:dyDescent="0.25">
      <c r="A260" s="9">
        <v>258</v>
      </c>
      <c r="B260" s="8">
        <v>3329200</v>
      </c>
      <c r="C260" s="8">
        <v>660690</v>
      </c>
      <c r="D260" s="8">
        <f t="shared" si="3"/>
        <v>25750</v>
      </c>
      <c r="E260" s="8">
        <v>1290</v>
      </c>
    </row>
    <row r="261" spans="1:5" x14ac:dyDescent="0.25">
      <c r="A261" s="9">
        <v>259</v>
      </c>
      <c r="B261" s="8">
        <v>3355050</v>
      </c>
      <c r="C261" s="8">
        <v>665840</v>
      </c>
      <c r="D261" s="8">
        <f t="shared" ref="D261:D302" si="4">B261-B260</f>
        <v>25850</v>
      </c>
      <c r="E261" s="8">
        <v>1295</v>
      </c>
    </row>
    <row r="262" spans="1:5" x14ac:dyDescent="0.25">
      <c r="A262" s="9">
        <v>260</v>
      </c>
      <c r="B262" s="8">
        <v>3381000</v>
      </c>
      <c r="C262" s="8">
        <v>671010</v>
      </c>
      <c r="D262" s="8">
        <f t="shared" si="4"/>
        <v>25950</v>
      </c>
      <c r="E262" s="8">
        <v>1300</v>
      </c>
    </row>
    <row r="263" spans="1:5" x14ac:dyDescent="0.25">
      <c r="A263" s="9">
        <v>261</v>
      </c>
      <c r="B263" s="8">
        <v>3407050</v>
      </c>
      <c r="C263" s="8">
        <v>676200</v>
      </c>
      <c r="D263" s="8">
        <f t="shared" si="4"/>
        <v>26050</v>
      </c>
      <c r="E263" s="8">
        <v>1305</v>
      </c>
    </row>
    <row r="264" spans="1:5" x14ac:dyDescent="0.25">
      <c r="A264" s="9">
        <v>262</v>
      </c>
      <c r="B264" s="8">
        <v>3433200</v>
      </c>
      <c r="C264" s="8">
        <v>681410</v>
      </c>
      <c r="D264" s="8">
        <f t="shared" si="4"/>
        <v>26150</v>
      </c>
      <c r="E264" s="8">
        <v>1310</v>
      </c>
    </row>
    <row r="265" spans="1:5" x14ac:dyDescent="0.25">
      <c r="A265" s="9">
        <v>263</v>
      </c>
      <c r="B265" s="8">
        <v>3459450</v>
      </c>
      <c r="C265" s="8">
        <v>686640</v>
      </c>
      <c r="D265" s="8">
        <f t="shared" si="4"/>
        <v>26250</v>
      </c>
      <c r="E265" s="8">
        <v>1315</v>
      </c>
    </row>
    <row r="266" spans="1:5" x14ac:dyDescent="0.25">
      <c r="A266" s="9">
        <v>264</v>
      </c>
      <c r="B266" s="8">
        <v>3485800</v>
      </c>
      <c r="C266" s="8">
        <v>691890</v>
      </c>
      <c r="D266" s="8">
        <f t="shared" si="4"/>
        <v>26350</v>
      </c>
      <c r="E266" s="8">
        <v>1320</v>
      </c>
    </row>
    <row r="267" spans="1:5" x14ac:dyDescent="0.25">
      <c r="A267" s="9">
        <v>265</v>
      </c>
      <c r="B267" s="8">
        <v>3512250</v>
      </c>
      <c r="C267" s="8">
        <v>697160</v>
      </c>
      <c r="D267" s="8">
        <f t="shared" si="4"/>
        <v>26450</v>
      </c>
      <c r="E267" s="8">
        <v>1325</v>
      </c>
    </row>
    <row r="268" spans="1:5" x14ac:dyDescent="0.25">
      <c r="A268" s="9">
        <v>266</v>
      </c>
      <c r="B268" s="8">
        <v>3538800</v>
      </c>
      <c r="C268" s="8">
        <v>702450</v>
      </c>
      <c r="D268" s="8">
        <f t="shared" si="4"/>
        <v>26550</v>
      </c>
      <c r="E268" s="8">
        <v>1330</v>
      </c>
    </row>
    <row r="269" spans="1:5" x14ac:dyDescent="0.25">
      <c r="A269" s="9">
        <v>267</v>
      </c>
      <c r="B269" s="8">
        <v>3565450</v>
      </c>
      <c r="C269" s="8">
        <v>707760</v>
      </c>
      <c r="D269" s="8">
        <f t="shared" si="4"/>
        <v>26650</v>
      </c>
      <c r="E269" s="8">
        <v>1335</v>
      </c>
    </row>
    <row r="270" spans="1:5" x14ac:dyDescent="0.25">
      <c r="A270" s="9">
        <v>268</v>
      </c>
      <c r="B270" s="8">
        <v>3592200</v>
      </c>
      <c r="C270" s="8">
        <v>713090</v>
      </c>
      <c r="D270" s="8">
        <f t="shared" si="4"/>
        <v>26750</v>
      </c>
      <c r="E270" s="8">
        <v>1340</v>
      </c>
    </row>
    <row r="271" spans="1:5" x14ac:dyDescent="0.25">
      <c r="A271" s="9">
        <v>269</v>
      </c>
      <c r="B271" s="8">
        <v>3619050</v>
      </c>
      <c r="C271" s="8">
        <v>718440</v>
      </c>
      <c r="D271" s="8">
        <f t="shared" si="4"/>
        <v>26850</v>
      </c>
      <c r="E271" s="8">
        <v>1345</v>
      </c>
    </row>
    <row r="272" spans="1:5" x14ac:dyDescent="0.25">
      <c r="A272" s="9">
        <v>270</v>
      </c>
      <c r="B272" s="8">
        <v>3646000</v>
      </c>
      <c r="C272" s="8">
        <v>723810</v>
      </c>
      <c r="D272" s="8">
        <f t="shared" si="4"/>
        <v>26950</v>
      </c>
      <c r="E272" s="8">
        <v>1350</v>
      </c>
    </row>
    <row r="273" spans="1:5" x14ac:dyDescent="0.25">
      <c r="A273" s="9">
        <v>271</v>
      </c>
      <c r="B273" s="8">
        <v>3673050</v>
      </c>
      <c r="C273" s="8">
        <v>729200</v>
      </c>
      <c r="D273" s="8">
        <f t="shared" si="4"/>
        <v>27050</v>
      </c>
      <c r="E273" s="8">
        <v>1355</v>
      </c>
    </row>
    <row r="274" spans="1:5" x14ac:dyDescent="0.25">
      <c r="A274" s="9">
        <v>272</v>
      </c>
      <c r="B274" s="8">
        <v>3700200</v>
      </c>
      <c r="C274" s="8">
        <v>734610</v>
      </c>
      <c r="D274" s="8">
        <f t="shared" si="4"/>
        <v>27150</v>
      </c>
      <c r="E274" s="8">
        <v>1360</v>
      </c>
    </row>
    <row r="275" spans="1:5" x14ac:dyDescent="0.25">
      <c r="A275" s="9">
        <v>273</v>
      </c>
      <c r="B275" s="8">
        <v>3727450</v>
      </c>
      <c r="C275" s="8">
        <v>740040</v>
      </c>
      <c r="D275" s="8">
        <f t="shared" si="4"/>
        <v>27250</v>
      </c>
      <c r="E275" s="8">
        <v>1365</v>
      </c>
    </row>
    <row r="276" spans="1:5" x14ac:dyDescent="0.25">
      <c r="A276" s="9">
        <v>274</v>
      </c>
      <c r="B276" s="8">
        <v>3754800</v>
      </c>
      <c r="C276" s="8">
        <v>745490</v>
      </c>
      <c r="D276" s="8">
        <f t="shared" si="4"/>
        <v>27350</v>
      </c>
      <c r="E276" s="8">
        <v>1370</v>
      </c>
    </row>
    <row r="277" spans="1:5" x14ac:dyDescent="0.25">
      <c r="A277" s="9">
        <v>275</v>
      </c>
      <c r="B277" s="8">
        <v>3782250</v>
      </c>
      <c r="C277" s="8">
        <v>750960</v>
      </c>
      <c r="D277" s="8">
        <f t="shared" si="4"/>
        <v>27450</v>
      </c>
      <c r="E277" s="8">
        <v>1375</v>
      </c>
    </row>
    <row r="278" spans="1:5" x14ac:dyDescent="0.25">
      <c r="A278" s="9">
        <v>276</v>
      </c>
      <c r="B278" s="8">
        <v>3809800</v>
      </c>
      <c r="C278" s="8">
        <v>756450</v>
      </c>
      <c r="D278" s="8">
        <f t="shared" si="4"/>
        <v>27550</v>
      </c>
      <c r="E278" s="8">
        <v>1380</v>
      </c>
    </row>
    <row r="279" spans="1:5" x14ac:dyDescent="0.25">
      <c r="A279" s="9">
        <v>277</v>
      </c>
      <c r="B279" s="8">
        <v>3837450</v>
      </c>
      <c r="C279" s="8">
        <v>761960</v>
      </c>
      <c r="D279" s="8">
        <f t="shared" si="4"/>
        <v>27650</v>
      </c>
      <c r="E279" s="8">
        <v>1385</v>
      </c>
    </row>
    <row r="280" spans="1:5" x14ac:dyDescent="0.25">
      <c r="A280" s="9">
        <v>278</v>
      </c>
      <c r="B280" s="8">
        <v>3865200</v>
      </c>
      <c r="C280" s="8">
        <v>767490</v>
      </c>
      <c r="D280" s="8">
        <f t="shared" si="4"/>
        <v>27750</v>
      </c>
      <c r="E280" s="8">
        <v>1390</v>
      </c>
    </row>
    <row r="281" spans="1:5" x14ac:dyDescent="0.25">
      <c r="A281" s="9">
        <v>279</v>
      </c>
      <c r="B281" s="8">
        <v>3893050</v>
      </c>
      <c r="C281" s="8">
        <v>773040</v>
      </c>
      <c r="D281" s="8">
        <f t="shared" si="4"/>
        <v>27850</v>
      </c>
      <c r="E281" s="8">
        <v>1395</v>
      </c>
    </row>
    <row r="282" spans="1:5" x14ac:dyDescent="0.25">
      <c r="A282" s="9">
        <v>280</v>
      </c>
      <c r="B282" s="8">
        <v>3921000</v>
      </c>
      <c r="C282" s="8">
        <v>778610</v>
      </c>
      <c r="D282" s="8">
        <f t="shared" si="4"/>
        <v>27950</v>
      </c>
      <c r="E282" s="8">
        <v>1400</v>
      </c>
    </row>
    <row r="283" spans="1:5" x14ac:dyDescent="0.25">
      <c r="A283" s="9">
        <v>281</v>
      </c>
      <c r="B283" s="8">
        <v>3949050</v>
      </c>
      <c r="C283" s="8">
        <v>784200</v>
      </c>
      <c r="D283" s="8">
        <f t="shared" si="4"/>
        <v>28050</v>
      </c>
      <c r="E283" s="8">
        <v>1405</v>
      </c>
    </row>
    <row r="284" spans="1:5" x14ac:dyDescent="0.25">
      <c r="A284" s="9">
        <v>282</v>
      </c>
      <c r="B284" s="8">
        <v>3977200</v>
      </c>
      <c r="C284" s="8">
        <v>789810</v>
      </c>
      <c r="D284" s="8">
        <f t="shared" si="4"/>
        <v>28150</v>
      </c>
      <c r="E284" s="8">
        <v>1410</v>
      </c>
    </row>
    <row r="285" spans="1:5" x14ac:dyDescent="0.25">
      <c r="A285" s="9">
        <v>283</v>
      </c>
      <c r="B285" s="8">
        <v>4005450</v>
      </c>
      <c r="C285" s="8">
        <v>795440</v>
      </c>
      <c r="D285" s="8">
        <f t="shared" si="4"/>
        <v>28250</v>
      </c>
      <c r="E285" s="8">
        <v>1415</v>
      </c>
    </row>
    <row r="286" spans="1:5" x14ac:dyDescent="0.25">
      <c r="A286" s="9">
        <v>284</v>
      </c>
      <c r="B286" s="8">
        <v>4033800</v>
      </c>
      <c r="C286" s="8">
        <v>801090</v>
      </c>
      <c r="D286" s="8">
        <f t="shared" si="4"/>
        <v>28350</v>
      </c>
      <c r="E286" s="8">
        <v>1420</v>
      </c>
    </row>
    <row r="287" spans="1:5" x14ac:dyDescent="0.25">
      <c r="A287" s="9">
        <v>285</v>
      </c>
      <c r="B287" s="8">
        <v>4062250</v>
      </c>
      <c r="C287" s="8">
        <v>806760</v>
      </c>
      <c r="D287" s="8">
        <f t="shared" si="4"/>
        <v>28450</v>
      </c>
      <c r="E287" s="8">
        <v>1425</v>
      </c>
    </row>
    <row r="288" spans="1:5" x14ac:dyDescent="0.25">
      <c r="A288" s="9">
        <v>286</v>
      </c>
      <c r="B288" s="8">
        <v>4090800</v>
      </c>
      <c r="C288" s="8">
        <v>812450</v>
      </c>
      <c r="D288" s="8">
        <f t="shared" si="4"/>
        <v>28550</v>
      </c>
      <c r="E288" s="8">
        <v>1430</v>
      </c>
    </row>
    <row r="289" spans="1:5" x14ac:dyDescent="0.25">
      <c r="A289" s="9">
        <v>287</v>
      </c>
      <c r="B289" s="8">
        <v>4119450</v>
      </c>
      <c r="C289" s="8">
        <v>818160</v>
      </c>
      <c r="D289" s="8">
        <f t="shared" si="4"/>
        <v>28650</v>
      </c>
      <c r="E289" s="8">
        <v>1435</v>
      </c>
    </row>
    <row r="290" spans="1:5" x14ac:dyDescent="0.25">
      <c r="A290" s="9">
        <v>288</v>
      </c>
      <c r="B290" s="8">
        <v>4148200</v>
      </c>
      <c r="C290" s="8">
        <v>823890</v>
      </c>
      <c r="D290" s="8">
        <f t="shared" si="4"/>
        <v>28750</v>
      </c>
      <c r="E290" s="8">
        <v>1440</v>
      </c>
    </row>
    <row r="291" spans="1:5" x14ac:dyDescent="0.25">
      <c r="A291" s="9">
        <v>289</v>
      </c>
      <c r="B291" s="8">
        <v>4177050</v>
      </c>
      <c r="C291" s="8">
        <v>829640</v>
      </c>
      <c r="D291" s="8">
        <f t="shared" si="4"/>
        <v>28850</v>
      </c>
      <c r="E291" s="8">
        <v>1445</v>
      </c>
    </row>
    <row r="292" spans="1:5" x14ac:dyDescent="0.25">
      <c r="A292" s="9">
        <v>290</v>
      </c>
      <c r="B292" s="8">
        <v>4206000</v>
      </c>
      <c r="C292" s="8">
        <v>835410</v>
      </c>
      <c r="D292" s="8">
        <f t="shared" si="4"/>
        <v>28950</v>
      </c>
      <c r="E292" s="8">
        <v>1450</v>
      </c>
    </row>
    <row r="293" spans="1:5" x14ac:dyDescent="0.25">
      <c r="A293" s="9">
        <v>291</v>
      </c>
      <c r="B293" s="8">
        <v>4235050</v>
      </c>
      <c r="C293" s="8">
        <v>841200</v>
      </c>
      <c r="D293" s="8">
        <f t="shared" si="4"/>
        <v>29050</v>
      </c>
      <c r="E293" s="8">
        <v>1455</v>
      </c>
    </row>
    <row r="294" spans="1:5" x14ac:dyDescent="0.25">
      <c r="A294" s="9">
        <v>292</v>
      </c>
      <c r="B294" s="8">
        <v>4264200</v>
      </c>
      <c r="C294" s="8">
        <v>847010</v>
      </c>
      <c r="D294" s="8">
        <f t="shared" si="4"/>
        <v>29150</v>
      </c>
      <c r="E294" s="8">
        <v>1460</v>
      </c>
    </row>
    <row r="295" spans="1:5" x14ac:dyDescent="0.25">
      <c r="A295" s="9">
        <v>293</v>
      </c>
      <c r="B295" s="8">
        <v>4293450</v>
      </c>
      <c r="C295" s="8">
        <v>852840</v>
      </c>
      <c r="D295" s="8">
        <f t="shared" si="4"/>
        <v>29250</v>
      </c>
      <c r="E295" s="8">
        <v>1465</v>
      </c>
    </row>
    <row r="296" spans="1:5" x14ac:dyDescent="0.25">
      <c r="A296" s="9">
        <v>294</v>
      </c>
      <c r="B296" s="8">
        <v>4322800</v>
      </c>
      <c r="C296" s="8">
        <v>858690</v>
      </c>
      <c r="D296" s="8">
        <f t="shared" si="4"/>
        <v>29350</v>
      </c>
      <c r="E296" s="8">
        <v>1470</v>
      </c>
    </row>
    <row r="297" spans="1:5" x14ac:dyDescent="0.25">
      <c r="A297" s="9">
        <v>295</v>
      </c>
      <c r="B297" s="8">
        <v>4352250</v>
      </c>
      <c r="C297" s="8">
        <v>864560</v>
      </c>
      <c r="D297" s="8">
        <f t="shared" si="4"/>
        <v>29450</v>
      </c>
      <c r="E297" s="8">
        <v>1475</v>
      </c>
    </row>
    <row r="298" spans="1:5" x14ac:dyDescent="0.25">
      <c r="A298" s="9">
        <v>296</v>
      </c>
      <c r="B298" s="8">
        <v>4381800</v>
      </c>
      <c r="C298" s="8">
        <v>870450</v>
      </c>
      <c r="D298" s="8">
        <f t="shared" si="4"/>
        <v>29550</v>
      </c>
      <c r="E298" s="8">
        <v>1480</v>
      </c>
    </row>
    <row r="299" spans="1:5" x14ac:dyDescent="0.25">
      <c r="A299" s="9">
        <v>297</v>
      </c>
      <c r="B299" s="8">
        <v>4411450</v>
      </c>
      <c r="C299" s="8">
        <v>876360</v>
      </c>
      <c r="D299" s="8">
        <f t="shared" si="4"/>
        <v>29650</v>
      </c>
      <c r="E299" s="8">
        <v>1485</v>
      </c>
    </row>
    <row r="300" spans="1:5" x14ac:dyDescent="0.25">
      <c r="A300" s="9">
        <v>298</v>
      </c>
      <c r="B300" s="8">
        <v>4441200</v>
      </c>
      <c r="C300" s="8">
        <v>882290</v>
      </c>
      <c r="D300" s="8">
        <f t="shared" si="4"/>
        <v>29750</v>
      </c>
      <c r="E300" s="8">
        <v>1490</v>
      </c>
    </row>
    <row r="301" spans="1:5" x14ac:dyDescent="0.25">
      <c r="A301" s="9">
        <v>299</v>
      </c>
      <c r="B301" s="8">
        <v>4471050</v>
      </c>
      <c r="C301" s="8">
        <v>888240</v>
      </c>
      <c r="D301" s="8">
        <f>B301-B300</f>
        <v>29850</v>
      </c>
      <c r="E301" s="8">
        <v>1495</v>
      </c>
    </row>
    <row r="302" spans="1:5" x14ac:dyDescent="0.25">
      <c r="A302" s="9">
        <v>300</v>
      </c>
      <c r="B302" s="8">
        <v>4501000</v>
      </c>
      <c r="C302" s="8">
        <v>894210</v>
      </c>
      <c r="D302" s="8">
        <f t="shared" si="4"/>
        <v>29950</v>
      </c>
      <c r="E302" s="8">
        <v>1500</v>
      </c>
    </row>
  </sheetData>
  <sheetProtection sheet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D997"/>
  <sheetViews>
    <sheetView zoomScale="150" zoomScaleNormal="150" workbookViewId="0"/>
  </sheetViews>
  <sheetFormatPr baseColWidth="10" defaultRowHeight="15" x14ac:dyDescent="0.25"/>
  <cols>
    <col min="1" max="1" width="11.42578125" style="4"/>
    <col min="2" max="2" width="14.5703125" style="9" bestFit="1" customWidth="1"/>
    <col min="3" max="3" width="27" style="4" hidden="1" customWidth="1"/>
    <col min="4" max="4" width="11.42578125" style="9" hidden="1" customWidth="1"/>
  </cols>
  <sheetData>
    <row r="1" spans="1:4" x14ac:dyDescent="0.25">
      <c r="A1" s="11" t="s">
        <v>140</v>
      </c>
      <c r="B1" s="11" t="s">
        <v>141</v>
      </c>
      <c r="C1" s="4" t="s">
        <v>142</v>
      </c>
      <c r="D1" s="11" t="s">
        <v>149</v>
      </c>
    </row>
    <row r="2" spans="1:4" x14ac:dyDescent="0.25">
      <c r="A2" s="4">
        <v>5</v>
      </c>
      <c r="B2" s="9" t="s">
        <v>139</v>
      </c>
      <c r="D2" s="9">
        <f>IF(A2=5,SUM(B3:B7),"ERROR")</f>
        <v>55</v>
      </c>
    </row>
    <row r="3" spans="1:4" x14ac:dyDescent="0.25">
      <c r="A3" s="4">
        <v>6</v>
      </c>
      <c r="B3" s="9">
        <v>1</v>
      </c>
      <c r="C3" s="4">
        <v>1</v>
      </c>
      <c r="D3" s="9">
        <f>IF(A3=6,SUM(B4:B8),"ERROR")</f>
        <v>90</v>
      </c>
    </row>
    <row r="4" spans="1:4" x14ac:dyDescent="0.25">
      <c r="A4" s="4">
        <v>7</v>
      </c>
      <c r="B4" s="9">
        <f>B3+C4</f>
        <v>4</v>
      </c>
      <c r="C4" s="4">
        <v>3</v>
      </c>
      <c r="D4" s="9">
        <f>IF(A4=7,SUM(B5:B9),"ERROR")</f>
        <v>135</v>
      </c>
    </row>
    <row r="5" spans="1:4" x14ac:dyDescent="0.25">
      <c r="A5" s="4">
        <v>8</v>
      </c>
      <c r="B5" s="9">
        <f>B4+C5</f>
        <v>9</v>
      </c>
      <c r="C5" s="4">
        <v>5</v>
      </c>
      <c r="D5" s="9">
        <f>IF(A5=8,SUM(B6:B10),"ERROR")</f>
        <v>190</v>
      </c>
    </row>
    <row r="6" spans="1:4" x14ac:dyDescent="0.25">
      <c r="A6" s="4">
        <v>9</v>
      </c>
      <c r="B6" s="9">
        <f t="shared" ref="B6:B69" si="0">B5+C6</f>
        <v>16</v>
      </c>
      <c r="C6" s="4">
        <v>7</v>
      </c>
      <c r="D6" s="9">
        <f>IF(A6=9,SUM(B7:B11),"ERROR")</f>
        <v>255</v>
      </c>
    </row>
    <row r="7" spans="1:4" x14ac:dyDescent="0.25">
      <c r="A7" s="4">
        <v>10</v>
      </c>
      <c r="B7" s="9">
        <f t="shared" si="0"/>
        <v>25</v>
      </c>
      <c r="C7" s="4">
        <v>9</v>
      </c>
      <c r="D7" s="9">
        <f>IF(A7=10,SUM(B8:B12),"ERROR")</f>
        <v>330</v>
      </c>
    </row>
    <row r="8" spans="1:4" x14ac:dyDescent="0.25">
      <c r="A8" s="4">
        <v>11</v>
      </c>
      <c r="B8" s="9">
        <f t="shared" si="0"/>
        <v>36</v>
      </c>
      <c r="C8" s="4">
        <v>11</v>
      </c>
      <c r="D8" s="9">
        <f>IF(A8=11,SUM(B9:B13),"ERROR")</f>
        <v>415</v>
      </c>
    </row>
    <row r="9" spans="1:4" x14ac:dyDescent="0.25">
      <c r="A9" s="4">
        <v>12</v>
      </c>
      <c r="B9" s="9">
        <f t="shared" si="0"/>
        <v>49</v>
      </c>
      <c r="C9" s="4">
        <v>13</v>
      </c>
      <c r="D9" s="9">
        <f>IF(A9=12,SUM(B10:B14),"ERROR")</f>
        <v>510</v>
      </c>
    </row>
    <row r="10" spans="1:4" x14ac:dyDescent="0.25">
      <c r="A10" s="4">
        <v>13</v>
      </c>
      <c r="B10" s="9">
        <f>B9+C10</f>
        <v>64</v>
      </c>
      <c r="C10" s="4">
        <v>15</v>
      </c>
      <c r="D10" s="9">
        <f>IF(A10=13,SUM(B11:B15),"ERROR")</f>
        <v>615</v>
      </c>
    </row>
    <row r="11" spans="1:4" x14ac:dyDescent="0.25">
      <c r="A11" s="4">
        <v>14</v>
      </c>
      <c r="B11" s="9">
        <f t="shared" si="0"/>
        <v>81</v>
      </c>
      <c r="C11" s="4">
        <v>17</v>
      </c>
      <c r="D11" s="9">
        <f>IF(A11=14,SUM(B12:B16),"ERROR")</f>
        <v>730</v>
      </c>
    </row>
    <row r="12" spans="1:4" x14ac:dyDescent="0.25">
      <c r="A12" s="4">
        <v>15</v>
      </c>
      <c r="B12" s="9">
        <f t="shared" si="0"/>
        <v>100</v>
      </c>
      <c r="C12" s="4">
        <v>19</v>
      </c>
      <c r="D12" s="9">
        <f>IF(A12=15,SUM(B13:B17),"ERROR")</f>
        <v>855</v>
      </c>
    </row>
    <row r="13" spans="1:4" x14ac:dyDescent="0.25">
      <c r="A13" s="4">
        <v>16</v>
      </c>
      <c r="B13" s="9">
        <f t="shared" si="0"/>
        <v>121</v>
      </c>
      <c r="C13" s="4">
        <v>21</v>
      </c>
      <c r="D13" s="9">
        <f>IF(A13=16,SUM(B14:B18),"ERROR")</f>
        <v>990</v>
      </c>
    </row>
    <row r="14" spans="1:4" x14ac:dyDescent="0.25">
      <c r="A14" s="4">
        <v>17</v>
      </c>
      <c r="B14" s="9">
        <f t="shared" si="0"/>
        <v>144</v>
      </c>
      <c r="C14" s="4">
        <v>23</v>
      </c>
      <c r="D14" s="9">
        <f>IF(A14=17,SUM(B15:B19),"ERROR")</f>
        <v>1135</v>
      </c>
    </row>
    <row r="15" spans="1:4" x14ac:dyDescent="0.25">
      <c r="A15" s="4">
        <v>18</v>
      </c>
      <c r="B15" s="9">
        <f t="shared" si="0"/>
        <v>169</v>
      </c>
      <c r="C15" s="4">
        <v>25</v>
      </c>
      <c r="D15" s="9">
        <f>IF(A15=18,SUM(B16:B20),"ERROR")</f>
        <v>1290</v>
      </c>
    </row>
    <row r="16" spans="1:4" x14ac:dyDescent="0.25">
      <c r="A16" s="4">
        <v>19</v>
      </c>
      <c r="B16" s="9">
        <f t="shared" si="0"/>
        <v>196</v>
      </c>
      <c r="C16" s="4">
        <v>27</v>
      </c>
      <c r="D16" s="9">
        <f>IF(A16=19,SUM(B17:B21),"ERROR")</f>
        <v>1455</v>
      </c>
    </row>
    <row r="17" spans="1:4" x14ac:dyDescent="0.25">
      <c r="A17" s="4">
        <v>20</v>
      </c>
      <c r="B17" s="9">
        <f t="shared" si="0"/>
        <v>225</v>
      </c>
      <c r="C17" s="4">
        <v>29</v>
      </c>
      <c r="D17" s="9">
        <f>IF(A17=20,SUM(B18:B22),"ERROR")</f>
        <v>1630</v>
      </c>
    </row>
    <row r="18" spans="1:4" x14ac:dyDescent="0.25">
      <c r="A18" s="4">
        <v>21</v>
      </c>
      <c r="B18" s="9">
        <f t="shared" si="0"/>
        <v>256</v>
      </c>
      <c r="C18" s="4">
        <v>31</v>
      </c>
      <c r="D18" s="9">
        <f>IF(A18=21,SUM(B19:B23),"ERROR")</f>
        <v>1815</v>
      </c>
    </row>
    <row r="19" spans="1:4" x14ac:dyDescent="0.25">
      <c r="A19" s="4">
        <v>22</v>
      </c>
      <c r="B19" s="9">
        <f t="shared" si="0"/>
        <v>289</v>
      </c>
      <c r="C19" s="4">
        <v>33</v>
      </c>
      <c r="D19" s="9">
        <f>IF(A19=22,SUM(B20:B24),"ERROR")</f>
        <v>2010</v>
      </c>
    </row>
    <row r="20" spans="1:4" x14ac:dyDescent="0.25">
      <c r="A20" s="4">
        <v>23</v>
      </c>
      <c r="B20" s="9">
        <f t="shared" si="0"/>
        <v>324</v>
      </c>
      <c r="C20" s="4">
        <v>35</v>
      </c>
      <c r="D20" s="9">
        <f>IF(A20=23,SUM(B21:B25),"ERROR")</f>
        <v>2215</v>
      </c>
    </row>
    <row r="21" spans="1:4" x14ac:dyDescent="0.25">
      <c r="A21" s="4">
        <v>24</v>
      </c>
      <c r="B21" s="9">
        <f t="shared" si="0"/>
        <v>361</v>
      </c>
      <c r="C21" s="4">
        <v>37</v>
      </c>
      <c r="D21" s="9">
        <f>IF(A21=24,SUM(B22:B26),"ERROR")</f>
        <v>2430</v>
      </c>
    </row>
    <row r="22" spans="1:4" x14ac:dyDescent="0.25">
      <c r="A22" s="4">
        <v>25</v>
      </c>
      <c r="B22" s="9">
        <f t="shared" si="0"/>
        <v>400</v>
      </c>
      <c r="C22" s="4">
        <v>39</v>
      </c>
      <c r="D22" s="9">
        <f>IF(A22=25,SUM(B23:B27),"ERROR")</f>
        <v>2655</v>
      </c>
    </row>
    <row r="23" spans="1:4" x14ac:dyDescent="0.25">
      <c r="A23" s="4">
        <v>26</v>
      </c>
      <c r="B23" s="9">
        <f t="shared" si="0"/>
        <v>441</v>
      </c>
      <c r="C23" s="4">
        <v>41</v>
      </c>
      <c r="D23" s="9">
        <f>IF(A23=26,SUM(B24:B28),"ERROR")</f>
        <v>2890</v>
      </c>
    </row>
    <row r="24" spans="1:4" x14ac:dyDescent="0.25">
      <c r="A24" s="4">
        <v>27</v>
      </c>
      <c r="B24" s="9">
        <f t="shared" si="0"/>
        <v>484</v>
      </c>
      <c r="C24" s="4">
        <v>43</v>
      </c>
      <c r="D24" s="9">
        <f>IF(A24=27,SUM(B25:B29),"ERROR")</f>
        <v>3135</v>
      </c>
    </row>
    <row r="25" spans="1:4" x14ac:dyDescent="0.25">
      <c r="A25" s="4">
        <v>28</v>
      </c>
      <c r="B25" s="9">
        <f t="shared" si="0"/>
        <v>529</v>
      </c>
      <c r="C25" s="4">
        <v>45</v>
      </c>
      <c r="D25" s="9">
        <f>IF(A25=28,SUM(B26:B30),"ERROR")</f>
        <v>3390</v>
      </c>
    </row>
    <row r="26" spans="1:4" x14ac:dyDescent="0.25">
      <c r="A26" s="4">
        <v>29</v>
      </c>
      <c r="B26" s="9">
        <f t="shared" si="0"/>
        <v>576</v>
      </c>
      <c r="C26" s="4">
        <v>47</v>
      </c>
      <c r="D26" s="9">
        <f>IF(A26=29,SUM(B27:B31),"ERROR")</f>
        <v>3655</v>
      </c>
    </row>
    <row r="27" spans="1:4" x14ac:dyDescent="0.25">
      <c r="A27" s="4">
        <v>30</v>
      </c>
      <c r="B27" s="9">
        <f t="shared" si="0"/>
        <v>625</v>
      </c>
      <c r="C27" s="4">
        <v>49</v>
      </c>
      <c r="D27" s="9">
        <f>IF(A27=30,SUM(B28:B32),"ERROR")</f>
        <v>3930</v>
      </c>
    </row>
    <row r="28" spans="1:4" x14ac:dyDescent="0.25">
      <c r="A28" s="4">
        <v>31</v>
      </c>
      <c r="B28" s="9">
        <f t="shared" si="0"/>
        <v>676</v>
      </c>
      <c r="C28" s="4">
        <v>51</v>
      </c>
      <c r="D28" s="9">
        <f>IF(A28=31,SUM(B29:B33),"ERROR")</f>
        <v>4215</v>
      </c>
    </row>
    <row r="29" spans="1:4" x14ac:dyDescent="0.25">
      <c r="A29" s="4">
        <v>32</v>
      </c>
      <c r="B29" s="9">
        <f t="shared" si="0"/>
        <v>729</v>
      </c>
      <c r="C29" s="4">
        <v>53</v>
      </c>
      <c r="D29" s="9">
        <f>IF(A29=32,SUM(B30:B34),"ERROR")</f>
        <v>4510</v>
      </c>
    </row>
    <row r="30" spans="1:4" x14ac:dyDescent="0.25">
      <c r="A30" s="4">
        <v>33</v>
      </c>
      <c r="B30" s="9">
        <f t="shared" si="0"/>
        <v>784</v>
      </c>
      <c r="C30" s="4">
        <v>55</v>
      </c>
      <c r="D30" s="9">
        <f>IF(A30=33,SUM(B31:B35),"ERROR")</f>
        <v>4815</v>
      </c>
    </row>
    <row r="31" spans="1:4" x14ac:dyDescent="0.25">
      <c r="A31" s="4">
        <v>34</v>
      </c>
      <c r="B31" s="9">
        <f t="shared" si="0"/>
        <v>841</v>
      </c>
      <c r="C31" s="4">
        <v>57</v>
      </c>
      <c r="D31" s="9">
        <f>IF(A31=34,SUM(B32:B36),"ERROR")</f>
        <v>5130</v>
      </c>
    </row>
    <row r="32" spans="1:4" x14ac:dyDescent="0.25">
      <c r="A32" s="4">
        <v>35</v>
      </c>
      <c r="B32" s="9">
        <f t="shared" si="0"/>
        <v>900</v>
      </c>
      <c r="C32" s="4">
        <v>59</v>
      </c>
      <c r="D32" s="9">
        <f>IF(A32=35,SUM(B33:B37),"ERROR")</f>
        <v>5455</v>
      </c>
    </row>
    <row r="33" spans="1:4" x14ac:dyDescent="0.25">
      <c r="A33" s="4">
        <v>36</v>
      </c>
      <c r="B33" s="9">
        <f t="shared" si="0"/>
        <v>961</v>
      </c>
      <c r="C33" s="4">
        <v>61</v>
      </c>
      <c r="D33" s="9">
        <f>IF(A33=36,SUM(B34:B38),"ERROR")</f>
        <v>5790</v>
      </c>
    </row>
    <row r="34" spans="1:4" x14ac:dyDescent="0.25">
      <c r="A34" s="4">
        <v>37</v>
      </c>
      <c r="B34" s="9">
        <f t="shared" si="0"/>
        <v>1024</v>
      </c>
      <c r="C34" s="4">
        <v>63</v>
      </c>
      <c r="D34" s="9">
        <f>IF(A34=37,SUM(B35:B39),"ERROR")</f>
        <v>6135</v>
      </c>
    </row>
    <row r="35" spans="1:4" x14ac:dyDescent="0.25">
      <c r="A35" s="4">
        <v>38</v>
      </c>
      <c r="B35" s="9">
        <f t="shared" si="0"/>
        <v>1089</v>
      </c>
      <c r="C35" s="4">
        <v>65</v>
      </c>
      <c r="D35" s="9">
        <f>IF(A35=38,SUM(B36:B40),"ERROR")</f>
        <v>6490</v>
      </c>
    </row>
    <row r="36" spans="1:4" x14ac:dyDescent="0.25">
      <c r="A36" s="4">
        <v>39</v>
      </c>
      <c r="B36" s="9">
        <f t="shared" si="0"/>
        <v>1156</v>
      </c>
      <c r="C36" s="4">
        <v>67</v>
      </c>
      <c r="D36" s="9">
        <f>IF(A36=39,SUM(B37:B41),"ERROR")</f>
        <v>6855</v>
      </c>
    </row>
    <row r="37" spans="1:4" x14ac:dyDescent="0.25">
      <c r="A37" s="4">
        <v>40</v>
      </c>
      <c r="B37" s="9">
        <f t="shared" si="0"/>
        <v>1225</v>
      </c>
      <c r="C37" s="4">
        <v>69</v>
      </c>
      <c r="D37" s="9">
        <f>IF(A37=40,SUM(B38:B42),"ERROR")</f>
        <v>7230</v>
      </c>
    </row>
    <row r="38" spans="1:4" x14ac:dyDescent="0.25">
      <c r="A38" s="4">
        <v>41</v>
      </c>
      <c r="B38" s="9">
        <f t="shared" si="0"/>
        <v>1296</v>
      </c>
      <c r="C38" s="4">
        <v>71</v>
      </c>
      <c r="D38" s="9">
        <f>IF(A38=41,SUM(B39:B43),"ERROR")</f>
        <v>7615</v>
      </c>
    </row>
    <row r="39" spans="1:4" x14ac:dyDescent="0.25">
      <c r="A39" s="4">
        <v>42</v>
      </c>
      <c r="B39" s="9">
        <f t="shared" si="0"/>
        <v>1369</v>
      </c>
      <c r="C39" s="4">
        <v>73</v>
      </c>
      <c r="D39" s="9">
        <f>IF(A39=42,SUM(B40:B44),"ERROR")</f>
        <v>8010</v>
      </c>
    </row>
    <row r="40" spans="1:4" x14ac:dyDescent="0.25">
      <c r="A40" s="4">
        <v>43</v>
      </c>
      <c r="B40" s="9">
        <f t="shared" si="0"/>
        <v>1444</v>
      </c>
      <c r="C40" s="4">
        <v>75</v>
      </c>
      <c r="D40" s="9">
        <f>IF(A40=43,SUM(B41:B45),"ERROR")</f>
        <v>8415</v>
      </c>
    </row>
    <row r="41" spans="1:4" x14ac:dyDescent="0.25">
      <c r="A41" s="4">
        <v>44</v>
      </c>
      <c r="B41" s="9">
        <f t="shared" si="0"/>
        <v>1521</v>
      </c>
      <c r="C41" s="4">
        <v>77</v>
      </c>
      <c r="D41" s="9">
        <f>IF(A41=44,SUM(B42:B46),"ERROR")</f>
        <v>8830</v>
      </c>
    </row>
    <row r="42" spans="1:4" x14ac:dyDescent="0.25">
      <c r="A42" s="4">
        <v>45</v>
      </c>
      <c r="B42" s="9">
        <f t="shared" si="0"/>
        <v>1600</v>
      </c>
      <c r="C42" s="4">
        <v>79</v>
      </c>
      <c r="D42" s="9">
        <f>IF(A42=45,SUM(B43:B47),"ERROR")</f>
        <v>9255</v>
      </c>
    </row>
    <row r="43" spans="1:4" x14ac:dyDescent="0.25">
      <c r="A43" s="4">
        <v>46</v>
      </c>
      <c r="B43" s="9">
        <f t="shared" si="0"/>
        <v>1681</v>
      </c>
      <c r="C43" s="4">
        <v>81</v>
      </c>
      <c r="D43" s="9">
        <f>IF(A43=46,SUM(B44:B48),"ERROR")</f>
        <v>9690</v>
      </c>
    </row>
    <row r="44" spans="1:4" x14ac:dyDescent="0.25">
      <c r="A44" s="4">
        <v>47</v>
      </c>
      <c r="B44" s="9">
        <f t="shared" si="0"/>
        <v>1764</v>
      </c>
      <c r="C44" s="4">
        <v>83</v>
      </c>
      <c r="D44" s="9">
        <f>IF(A44=47,SUM(B45:B49),"ERROR")</f>
        <v>10135</v>
      </c>
    </row>
    <row r="45" spans="1:4" x14ac:dyDescent="0.25">
      <c r="A45" s="4">
        <v>48</v>
      </c>
      <c r="B45" s="9">
        <f t="shared" si="0"/>
        <v>1849</v>
      </c>
      <c r="C45" s="4">
        <v>85</v>
      </c>
      <c r="D45" s="9">
        <f>IF(A45=48,SUM(B46:B50),"ERROR")</f>
        <v>10590</v>
      </c>
    </row>
    <row r="46" spans="1:4" x14ac:dyDescent="0.25">
      <c r="A46" s="4">
        <v>49</v>
      </c>
      <c r="B46" s="9">
        <f t="shared" si="0"/>
        <v>1936</v>
      </c>
      <c r="C46" s="4">
        <v>87</v>
      </c>
      <c r="D46" s="9">
        <f>IF(A46=49,SUM(B47:B51),"ERROR")</f>
        <v>11055</v>
      </c>
    </row>
    <row r="47" spans="1:4" x14ac:dyDescent="0.25">
      <c r="A47" s="4">
        <v>50</v>
      </c>
      <c r="B47" s="9">
        <f t="shared" si="0"/>
        <v>2025</v>
      </c>
      <c r="C47" s="4">
        <v>89</v>
      </c>
      <c r="D47" s="9">
        <f>IF(A47=50,SUM(B48:B52),"ERROR")</f>
        <v>11530</v>
      </c>
    </row>
    <row r="48" spans="1:4" x14ac:dyDescent="0.25">
      <c r="A48" s="4">
        <v>51</v>
      </c>
      <c r="B48" s="9">
        <f t="shared" si="0"/>
        <v>2116</v>
      </c>
      <c r="C48" s="4">
        <v>91</v>
      </c>
      <c r="D48" s="9">
        <f>IF(A48=51,SUM(B49:B53),"ERROR")</f>
        <v>12015</v>
      </c>
    </row>
    <row r="49" spans="1:4" x14ac:dyDescent="0.25">
      <c r="A49" s="4">
        <v>52</v>
      </c>
      <c r="B49" s="9">
        <f t="shared" si="0"/>
        <v>2209</v>
      </c>
      <c r="C49" s="4">
        <v>93</v>
      </c>
      <c r="D49" s="9">
        <f>IF(A49=52,SUM(B50:B54),"ERROR")</f>
        <v>12510</v>
      </c>
    </row>
    <row r="50" spans="1:4" x14ac:dyDescent="0.25">
      <c r="A50" s="4">
        <v>53</v>
      </c>
      <c r="B50" s="9">
        <f t="shared" si="0"/>
        <v>2304</v>
      </c>
      <c r="C50" s="4">
        <v>95</v>
      </c>
      <c r="D50" s="9">
        <f>IF(A50=53,SUM(B51:B55),"ERROR")</f>
        <v>13015</v>
      </c>
    </row>
    <row r="51" spans="1:4" x14ac:dyDescent="0.25">
      <c r="A51" s="4">
        <v>54</v>
      </c>
      <c r="B51" s="9">
        <f t="shared" si="0"/>
        <v>2401</v>
      </c>
      <c r="C51" s="4">
        <v>97</v>
      </c>
      <c r="D51" s="9">
        <f>IF(A51=54,SUM(B52:B56),"ERROR")</f>
        <v>13530</v>
      </c>
    </row>
    <row r="52" spans="1:4" x14ac:dyDescent="0.25">
      <c r="A52" s="4">
        <v>55</v>
      </c>
      <c r="B52" s="9">
        <f t="shared" si="0"/>
        <v>2500</v>
      </c>
      <c r="C52" s="4">
        <v>99</v>
      </c>
      <c r="D52" s="9">
        <f>IF(A52=55,SUM(B53:B57),"ERROR")</f>
        <v>14055</v>
      </c>
    </row>
    <row r="53" spans="1:4" x14ac:dyDescent="0.25">
      <c r="A53" s="4">
        <v>56</v>
      </c>
      <c r="B53" s="9">
        <f t="shared" si="0"/>
        <v>2601</v>
      </c>
      <c r="C53" s="4">
        <v>101</v>
      </c>
      <c r="D53" s="9">
        <f>IF(A53=56,SUM(B54:B58),"ERROR")</f>
        <v>14590</v>
      </c>
    </row>
    <row r="54" spans="1:4" x14ac:dyDescent="0.25">
      <c r="A54" s="4">
        <v>57</v>
      </c>
      <c r="B54" s="9">
        <f t="shared" si="0"/>
        <v>2704</v>
      </c>
      <c r="C54" s="4">
        <v>103</v>
      </c>
      <c r="D54" s="9">
        <f>IF(A54=57,SUM(B55:B59),"ERROR")</f>
        <v>15135</v>
      </c>
    </row>
    <row r="55" spans="1:4" x14ac:dyDescent="0.25">
      <c r="A55" s="4">
        <v>58</v>
      </c>
      <c r="B55" s="9">
        <f t="shared" si="0"/>
        <v>2809</v>
      </c>
      <c r="C55" s="4">
        <v>105</v>
      </c>
      <c r="D55" s="9">
        <f>IF(A55=58,SUM(B56:B60),"ERROR")</f>
        <v>15690</v>
      </c>
    </row>
    <row r="56" spans="1:4" x14ac:dyDescent="0.25">
      <c r="A56" s="4">
        <v>59</v>
      </c>
      <c r="B56" s="9">
        <f t="shared" si="0"/>
        <v>2916</v>
      </c>
      <c r="C56" s="4">
        <v>107</v>
      </c>
      <c r="D56" s="9">
        <f>IF(A56=59,SUM(B57:B61),"ERROR")</f>
        <v>16255</v>
      </c>
    </row>
    <row r="57" spans="1:4" x14ac:dyDescent="0.25">
      <c r="A57" s="4">
        <v>60</v>
      </c>
      <c r="B57" s="9">
        <f t="shared" si="0"/>
        <v>3025</v>
      </c>
      <c r="C57" s="4">
        <v>109</v>
      </c>
      <c r="D57" s="9">
        <f>IF(A57=60,SUM(B58:B62),"ERROR")</f>
        <v>16830</v>
      </c>
    </row>
    <row r="58" spans="1:4" x14ac:dyDescent="0.25">
      <c r="A58" s="4">
        <v>61</v>
      </c>
      <c r="B58" s="9">
        <f t="shared" si="0"/>
        <v>3136</v>
      </c>
      <c r="C58" s="4">
        <v>111</v>
      </c>
      <c r="D58" s="9">
        <f>IF(A58=61,SUM(B59:B63),"ERROR")</f>
        <v>17415</v>
      </c>
    </row>
    <row r="59" spans="1:4" x14ac:dyDescent="0.25">
      <c r="A59" s="4">
        <v>62</v>
      </c>
      <c r="B59" s="9">
        <f t="shared" si="0"/>
        <v>3249</v>
      </c>
      <c r="C59" s="4">
        <v>113</v>
      </c>
      <c r="D59" s="9">
        <f>IF(A59=62,SUM(B60:B64),"ERROR")</f>
        <v>18010</v>
      </c>
    </row>
    <row r="60" spans="1:4" x14ac:dyDescent="0.25">
      <c r="A60" s="4">
        <v>63</v>
      </c>
      <c r="B60" s="9">
        <f t="shared" si="0"/>
        <v>3364</v>
      </c>
      <c r="C60" s="4">
        <v>115</v>
      </c>
      <c r="D60" s="9">
        <f>IF(A60=63,SUM(B61:B65),"ERROR")</f>
        <v>18615</v>
      </c>
    </row>
    <row r="61" spans="1:4" x14ac:dyDescent="0.25">
      <c r="A61" s="4">
        <v>64</v>
      </c>
      <c r="B61" s="9">
        <f t="shared" si="0"/>
        <v>3481</v>
      </c>
      <c r="C61" s="4">
        <v>117</v>
      </c>
      <c r="D61" s="9">
        <f>IF(A61=64,SUM(B62:B66),"ERROR")</f>
        <v>19230</v>
      </c>
    </row>
    <row r="62" spans="1:4" x14ac:dyDescent="0.25">
      <c r="A62" s="4">
        <v>65</v>
      </c>
      <c r="B62" s="9">
        <f t="shared" si="0"/>
        <v>3600</v>
      </c>
      <c r="C62" s="4">
        <v>119</v>
      </c>
      <c r="D62" s="9">
        <f>IF(A62=65,SUM(B63:B67),"ERROR")</f>
        <v>19855</v>
      </c>
    </row>
    <row r="63" spans="1:4" x14ac:dyDescent="0.25">
      <c r="A63" s="4">
        <v>66</v>
      </c>
      <c r="B63" s="9">
        <f t="shared" si="0"/>
        <v>3721</v>
      </c>
      <c r="C63" s="4">
        <v>121</v>
      </c>
      <c r="D63" s="9">
        <f>IF(A63=66,SUM(B64:B68),"ERROR")</f>
        <v>20490</v>
      </c>
    </row>
    <row r="64" spans="1:4" x14ac:dyDescent="0.25">
      <c r="A64" s="4">
        <v>67</v>
      </c>
      <c r="B64" s="9">
        <f t="shared" si="0"/>
        <v>3844</v>
      </c>
      <c r="C64" s="4">
        <v>123</v>
      </c>
      <c r="D64" s="9">
        <f>IF(A64=67,SUM(B65:B69),"ERROR")</f>
        <v>21135</v>
      </c>
    </row>
    <row r="65" spans="1:4" x14ac:dyDescent="0.25">
      <c r="A65" s="4">
        <v>68</v>
      </c>
      <c r="B65" s="9">
        <f t="shared" si="0"/>
        <v>3969</v>
      </c>
      <c r="C65" s="4">
        <v>125</v>
      </c>
      <c r="D65" s="9">
        <f>IF(A65=68,SUM(B66:B70),"ERROR")</f>
        <v>21790</v>
      </c>
    </row>
    <row r="66" spans="1:4" x14ac:dyDescent="0.25">
      <c r="A66" s="4">
        <v>69</v>
      </c>
      <c r="B66" s="9">
        <f t="shared" si="0"/>
        <v>4096</v>
      </c>
      <c r="C66" s="4">
        <v>127</v>
      </c>
      <c r="D66" s="9">
        <f>IF(A66=69,SUM(B67:B71),"ERROR")</f>
        <v>22455</v>
      </c>
    </row>
    <row r="67" spans="1:4" x14ac:dyDescent="0.25">
      <c r="A67" s="4">
        <v>70</v>
      </c>
      <c r="B67" s="9">
        <f t="shared" si="0"/>
        <v>4225</v>
      </c>
      <c r="C67" s="4">
        <v>129</v>
      </c>
      <c r="D67" s="9">
        <f>IF(A67=70,SUM(B68:B72),"ERROR")</f>
        <v>23130</v>
      </c>
    </row>
    <row r="68" spans="1:4" x14ac:dyDescent="0.25">
      <c r="A68" s="4">
        <v>71</v>
      </c>
      <c r="B68" s="9">
        <f t="shared" si="0"/>
        <v>4356</v>
      </c>
      <c r="C68" s="4">
        <v>131</v>
      </c>
      <c r="D68" s="9">
        <f>IF(A68=71,SUM(B69:B73),"ERROR")</f>
        <v>23815</v>
      </c>
    </row>
    <row r="69" spans="1:4" x14ac:dyDescent="0.25">
      <c r="A69" s="4">
        <v>72</v>
      </c>
      <c r="B69" s="9">
        <f t="shared" si="0"/>
        <v>4489</v>
      </c>
      <c r="C69" s="4">
        <v>133</v>
      </c>
      <c r="D69" s="9">
        <f>IF(A69=72,SUM(B70:B74),"ERROR")</f>
        <v>24510</v>
      </c>
    </row>
    <row r="70" spans="1:4" x14ac:dyDescent="0.25">
      <c r="A70" s="4">
        <v>73</v>
      </c>
      <c r="B70" s="9">
        <f t="shared" ref="B70:B133" si="1">B69+C70</f>
        <v>4624</v>
      </c>
      <c r="C70" s="4">
        <v>135</v>
      </c>
      <c r="D70" s="9">
        <f>IF(A70=73,SUM(B71:B75),"ERROR")</f>
        <v>25215</v>
      </c>
    </row>
    <row r="71" spans="1:4" x14ac:dyDescent="0.25">
      <c r="A71" s="4">
        <v>74</v>
      </c>
      <c r="B71" s="9">
        <f t="shared" si="1"/>
        <v>4761</v>
      </c>
      <c r="C71" s="4">
        <v>137</v>
      </c>
      <c r="D71" s="9">
        <f>IF(A71=74,SUM(B72:B76),"ERROR")</f>
        <v>25930</v>
      </c>
    </row>
    <row r="72" spans="1:4" x14ac:dyDescent="0.25">
      <c r="A72" s="4">
        <v>75</v>
      </c>
      <c r="B72" s="9">
        <f t="shared" si="1"/>
        <v>4900</v>
      </c>
      <c r="C72" s="4">
        <v>139</v>
      </c>
      <c r="D72" s="9">
        <f>IF(A72=75,SUM(B73:B77),"ERROR")</f>
        <v>26655</v>
      </c>
    </row>
    <row r="73" spans="1:4" x14ac:dyDescent="0.25">
      <c r="A73" s="4">
        <v>76</v>
      </c>
      <c r="B73" s="9">
        <f t="shared" si="1"/>
        <v>5041</v>
      </c>
      <c r="C73" s="4">
        <v>141</v>
      </c>
      <c r="D73" s="9">
        <f>IF(A73=76,SUM(B74:B78),"ERROR")</f>
        <v>27390</v>
      </c>
    </row>
    <row r="74" spans="1:4" x14ac:dyDescent="0.25">
      <c r="A74" s="4">
        <v>77</v>
      </c>
      <c r="B74" s="9">
        <f t="shared" si="1"/>
        <v>5184</v>
      </c>
      <c r="C74" s="4">
        <v>143</v>
      </c>
      <c r="D74" s="9">
        <f>IF(A74=77,SUM(B75:B79),"ERROR")</f>
        <v>28135</v>
      </c>
    </row>
    <row r="75" spans="1:4" x14ac:dyDescent="0.25">
      <c r="A75" s="4">
        <v>78</v>
      </c>
      <c r="B75" s="9">
        <f t="shared" si="1"/>
        <v>5329</v>
      </c>
      <c r="C75" s="4">
        <v>145</v>
      </c>
      <c r="D75" s="9">
        <f>IF(A75=78,SUM(B76:B80),"ERROR")</f>
        <v>28890</v>
      </c>
    </row>
    <row r="76" spans="1:4" x14ac:dyDescent="0.25">
      <c r="A76" s="4">
        <v>79</v>
      </c>
      <c r="B76" s="9">
        <f t="shared" si="1"/>
        <v>5476</v>
      </c>
      <c r="C76" s="4">
        <v>147</v>
      </c>
      <c r="D76" s="9">
        <f>IF(A76=79,SUM(B77:B81),"ERROR")</f>
        <v>29655</v>
      </c>
    </row>
    <row r="77" spans="1:4" x14ac:dyDescent="0.25">
      <c r="A77" s="4">
        <v>80</v>
      </c>
      <c r="B77" s="9">
        <f t="shared" si="1"/>
        <v>5625</v>
      </c>
      <c r="C77" s="4">
        <v>149</v>
      </c>
      <c r="D77" s="9">
        <f>IF(A77=80,SUM(B78:B82),"ERROR")</f>
        <v>30430</v>
      </c>
    </row>
    <row r="78" spans="1:4" x14ac:dyDescent="0.25">
      <c r="A78" s="4">
        <v>81</v>
      </c>
      <c r="B78" s="9">
        <f t="shared" si="1"/>
        <v>5776</v>
      </c>
      <c r="C78" s="4">
        <v>151</v>
      </c>
      <c r="D78" s="9">
        <f>IF(A78=81,SUM(B79:B83),"ERROR")</f>
        <v>31215</v>
      </c>
    </row>
    <row r="79" spans="1:4" x14ac:dyDescent="0.25">
      <c r="A79" s="4">
        <v>82</v>
      </c>
      <c r="B79" s="9">
        <f t="shared" si="1"/>
        <v>5929</v>
      </c>
      <c r="C79" s="4">
        <v>153</v>
      </c>
      <c r="D79" s="9">
        <f>IF(A79=82,SUM(B80:B84),"ERROR")</f>
        <v>32010</v>
      </c>
    </row>
    <row r="80" spans="1:4" x14ac:dyDescent="0.25">
      <c r="A80" s="4">
        <v>83</v>
      </c>
      <c r="B80" s="9">
        <f t="shared" si="1"/>
        <v>6084</v>
      </c>
      <c r="C80" s="4">
        <v>155</v>
      </c>
      <c r="D80" s="9">
        <f>IF(A80=83,SUM(B81:B85),"ERROR")</f>
        <v>32815</v>
      </c>
    </row>
    <row r="81" spans="1:4" x14ac:dyDescent="0.25">
      <c r="A81" s="4">
        <v>84</v>
      </c>
      <c r="B81" s="9">
        <f t="shared" si="1"/>
        <v>6241</v>
      </c>
      <c r="C81" s="4">
        <v>157</v>
      </c>
      <c r="D81" s="9">
        <f>IF(A81=84,SUM(B82:B86),"ERROR")</f>
        <v>33630</v>
      </c>
    </row>
    <row r="82" spans="1:4" x14ac:dyDescent="0.25">
      <c r="A82" s="4">
        <v>85</v>
      </c>
      <c r="B82" s="9">
        <f t="shared" si="1"/>
        <v>6400</v>
      </c>
      <c r="C82" s="4">
        <v>159</v>
      </c>
      <c r="D82" s="9">
        <f>IF(A82=85,SUM(B83:B87),"ERROR")</f>
        <v>34455</v>
      </c>
    </row>
    <row r="83" spans="1:4" x14ac:dyDescent="0.25">
      <c r="A83" s="4">
        <v>86</v>
      </c>
      <c r="B83" s="9">
        <f t="shared" si="1"/>
        <v>6561</v>
      </c>
      <c r="C83" s="4">
        <v>161</v>
      </c>
      <c r="D83" s="9">
        <f>IF(A83=86,SUM(B84:B88),"ERROR")</f>
        <v>35290</v>
      </c>
    </row>
    <row r="84" spans="1:4" x14ac:dyDescent="0.25">
      <c r="A84" s="4">
        <v>87</v>
      </c>
      <c r="B84" s="9">
        <f t="shared" si="1"/>
        <v>6724</v>
      </c>
      <c r="C84" s="4">
        <v>163</v>
      </c>
      <c r="D84" s="9">
        <f>IF(A84=87,SUM(B85:B89),"ERROR")</f>
        <v>36135</v>
      </c>
    </row>
    <row r="85" spans="1:4" x14ac:dyDescent="0.25">
      <c r="A85" s="4">
        <v>88</v>
      </c>
      <c r="B85" s="9">
        <f t="shared" si="1"/>
        <v>6889</v>
      </c>
      <c r="C85" s="4">
        <v>165</v>
      </c>
      <c r="D85" s="9">
        <f>IF(A85=88,SUM(B86:B90),"ERROR")</f>
        <v>36990</v>
      </c>
    </row>
    <row r="86" spans="1:4" x14ac:dyDescent="0.25">
      <c r="A86" s="4">
        <v>89</v>
      </c>
      <c r="B86" s="9">
        <f t="shared" si="1"/>
        <v>7056</v>
      </c>
      <c r="C86" s="4">
        <v>167</v>
      </c>
      <c r="D86" s="9">
        <f>IF(A86=89,SUM(B87:B91),"ERROR")</f>
        <v>37855</v>
      </c>
    </row>
    <row r="87" spans="1:4" x14ac:dyDescent="0.25">
      <c r="A87" s="4">
        <v>90</v>
      </c>
      <c r="B87" s="9">
        <f t="shared" si="1"/>
        <v>7225</v>
      </c>
      <c r="C87" s="4">
        <v>169</v>
      </c>
      <c r="D87" s="9">
        <f>IF(A87=90,SUM(B88:B92),"ERROR")</f>
        <v>38730</v>
      </c>
    </row>
    <row r="88" spans="1:4" x14ac:dyDescent="0.25">
      <c r="A88" s="4">
        <v>91</v>
      </c>
      <c r="B88" s="9">
        <f t="shared" si="1"/>
        <v>7396</v>
      </c>
      <c r="C88" s="4">
        <v>171</v>
      </c>
      <c r="D88" s="9">
        <f>IF(A88=91,SUM(B89:B93),"ERROR")</f>
        <v>39615</v>
      </c>
    </row>
    <row r="89" spans="1:4" x14ac:dyDescent="0.25">
      <c r="A89" s="4">
        <v>92</v>
      </c>
      <c r="B89" s="9">
        <f t="shared" si="1"/>
        <v>7569</v>
      </c>
      <c r="C89" s="4">
        <v>173</v>
      </c>
      <c r="D89" s="9">
        <f>IF(A89=92,SUM(B90:B94),"ERROR")</f>
        <v>40510</v>
      </c>
    </row>
    <row r="90" spans="1:4" x14ac:dyDescent="0.25">
      <c r="A90" s="4">
        <v>93</v>
      </c>
      <c r="B90" s="9">
        <f t="shared" si="1"/>
        <v>7744</v>
      </c>
      <c r="C90" s="4">
        <v>175</v>
      </c>
      <c r="D90" s="9">
        <f>IF(A90=93,SUM(B91:B95),"ERROR")</f>
        <v>41415</v>
      </c>
    </row>
    <row r="91" spans="1:4" x14ac:dyDescent="0.25">
      <c r="A91" s="4">
        <v>94</v>
      </c>
      <c r="B91" s="9">
        <f t="shared" si="1"/>
        <v>7921</v>
      </c>
      <c r="C91" s="4">
        <v>177</v>
      </c>
      <c r="D91" s="9">
        <f>IF(A91=94,SUM(B92:B96),"ERROR")</f>
        <v>42330</v>
      </c>
    </row>
    <row r="92" spans="1:4" x14ac:dyDescent="0.25">
      <c r="A92" s="4">
        <v>95</v>
      </c>
      <c r="B92" s="9">
        <f t="shared" si="1"/>
        <v>8100</v>
      </c>
      <c r="C92" s="4">
        <v>179</v>
      </c>
      <c r="D92" s="9">
        <f>IF(A92=95,SUM(B93:B97),"ERROR")</f>
        <v>43255</v>
      </c>
    </row>
    <row r="93" spans="1:4" x14ac:dyDescent="0.25">
      <c r="A93" s="4">
        <v>96</v>
      </c>
      <c r="B93" s="9">
        <f t="shared" si="1"/>
        <v>8281</v>
      </c>
      <c r="C93" s="4">
        <v>181</v>
      </c>
      <c r="D93" s="9">
        <f>IF(A93=96,SUM(B94:B98),"ERROR")</f>
        <v>44190</v>
      </c>
    </row>
    <row r="94" spans="1:4" x14ac:dyDescent="0.25">
      <c r="A94" s="4">
        <v>97</v>
      </c>
      <c r="B94" s="9">
        <f t="shared" si="1"/>
        <v>8464</v>
      </c>
      <c r="C94" s="4">
        <v>183</v>
      </c>
      <c r="D94" s="9">
        <f>IF(A94=97,SUM(B95:B99),"ERROR")</f>
        <v>45135</v>
      </c>
    </row>
    <row r="95" spans="1:4" x14ac:dyDescent="0.25">
      <c r="A95" s="4">
        <v>98</v>
      </c>
      <c r="B95" s="9">
        <f t="shared" si="1"/>
        <v>8649</v>
      </c>
      <c r="C95" s="4">
        <v>185</v>
      </c>
      <c r="D95" s="9">
        <f>IF(A95=98,SUM(B96:B100),"ERROR")</f>
        <v>46090</v>
      </c>
    </row>
    <row r="96" spans="1:4" x14ac:dyDescent="0.25">
      <c r="A96" s="4">
        <v>99</v>
      </c>
      <c r="B96" s="9">
        <f t="shared" si="1"/>
        <v>8836</v>
      </c>
      <c r="C96" s="4">
        <v>187</v>
      </c>
      <c r="D96" s="9">
        <f>IF(A96=99,SUM(B97:B101),"ERROR")</f>
        <v>47055</v>
      </c>
    </row>
    <row r="97" spans="1:4" x14ac:dyDescent="0.25">
      <c r="A97" s="4">
        <v>100</v>
      </c>
      <c r="B97" s="9">
        <f t="shared" si="1"/>
        <v>9025</v>
      </c>
      <c r="C97" s="4">
        <v>189</v>
      </c>
      <c r="D97" s="9">
        <f>IF(A97=100,SUM(B98:B102),"ERROR")</f>
        <v>48030</v>
      </c>
    </row>
    <row r="98" spans="1:4" x14ac:dyDescent="0.25">
      <c r="A98" s="4">
        <v>101</v>
      </c>
      <c r="B98" s="9">
        <f t="shared" si="1"/>
        <v>9216</v>
      </c>
      <c r="C98" s="4">
        <v>191</v>
      </c>
      <c r="D98" s="9">
        <f>IF(A98=101,SUM(B99:B103),"ERROR")</f>
        <v>49015</v>
      </c>
    </row>
    <row r="99" spans="1:4" x14ac:dyDescent="0.25">
      <c r="A99" s="4">
        <v>102</v>
      </c>
      <c r="B99" s="9">
        <f t="shared" si="1"/>
        <v>9409</v>
      </c>
      <c r="C99" s="4">
        <v>193</v>
      </c>
      <c r="D99" s="9">
        <f>IF(A99=102,SUM(B100:B104),"ERROR")</f>
        <v>50010</v>
      </c>
    </row>
    <row r="100" spans="1:4" x14ac:dyDescent="0.25">
      <c r="A100" s="4">
        <v>103</v>
      </c>
      <c r="B100" s="9">
        <f t="shared" si="1"/>
        <v>9604</v>
      </c>
      <c r="C100" s="4">
        <v>195</v>
      </c>
      <c r="D100" s="9">
        <f>IF(A100=103,SUM(B101:B105),"ERROR")</f>
        <v>51015</v>
      </c>
    </row>
    <row r="101" spans="1:4" x14ac:dyDescent="0.25">
      <c r="A101" s="4">
        <v>104</v>
      </c>
      <c r="B101" s="9">
        <f t="shared" si="1"/>
        <v>9801</v>
      </c>
      <c r="C101" s="4">
        <v>197</v>
      </c>
      <c r="D101" s="9">
        <f>IF(A101=104,SUM(B102:B106),"ERROR")</f>
        <v>52030</v>
      </c>
    </row>
    <row r="102" spans="1:4" x14ac:dyDescent="0.25">
      <c r="A102" s="4">
        <v>105</v>
      </c>
      <c r="B102" s="9">
        <f t="shared" si="1"/>
        <v>10000</v>
      </c>
      <c r="C102" s="4">
        <v>199</v>
      </c>
      <c r="D102" s="9">
        <f>IF(A102=105,SUM(B103:B107),"ERROR")</f>
        <v>53055</v>
      </c>
    </row>
    <row r="103" spans="1:4" x14ac:dyDescent="0.25">
      <c r="A103" s="4">
        <v>106</v>
      </c>
      <c r="B103" s="9">
        <f t="shared" si="1"/>
        <v>10201</v>
      </c>
      <c r="C103" s="4">
        <v>201</v>
      </c>
      <c r="D103" s="9">
        <f>IF(A103=106,SUM(B104:B108),"ERROR")</f>
        <v>54090</v>
      </c>
    </row>
    <row r="104" spans="1:4" x14ac:dyDescent="0.25">
      <c r="A104" s="4">
        <v>107</v>
      </c>
      <c r="B104" s="9">
        <f t="shared" si="1"/>
        <v>10404</v>
      </c>
      <c r="C104" s="4">
        <v>203</v>
      </c>
      <c r="D104" s="9">
        <f>IF(A104=107,SUM(B105:B109),"ERROR")</f>
        <v>55135</v>
      </c>
    </row>
    <row r="105" spans="1:4" x14ac:dyDescent="0.25">
      <c r="A105" s="4">
        <v>108</v>
      </c>
      <c r="B105" s="9">
        <f t="shared" si="1"/>
        <v>10609</v>
      </c>
      <c r="C105" s="4">
        <v>205</v>
      </c>
      <c r="D105" s="9">
        <f>IF(A105=108,SUM(B106:B110),"ERROR")</f>
        <v>56190</v>
      </c>
    </row>
    <row r="106" spans="1:4" x14ac:dyDescent="0.25">
      <c r="A106" s="4">
        <v>109</v>
      </c>
      <c r="B106" s="9">
        <f t="shared" si="1"/>
        <v>10816</v>
      </c>
      <c r="C106" s="4">
        <v>207</v>
      </c>
      <c r="D106" s="9">
        <f>IF(A106=109,SUM(B107:B111),"ERROR")</f>
        <v>57255</v>
      </c>
    </row>
    <row r="107" spans="1:4" x14ac:dyDescent="0.25">
      <c r="A107" s="4">
        <v>110</v>
      </c>
      <c r="B107" s="9">
        <f t="shared" si="1"/>
        <v>11025</v>
      </c>
      <c r="C107" s="4">
        <v>209</v>
      </c>
      <c r="D107" s="9">
        <f>IF(A107=110,SUM(B108:B112),"ERROR")</f>
        <v>58330</v>
      </c>
    </row>
    <row r="108" spans="1:4" x14ac:dyDescent="0.25">
      <c r="A108" s="4">
        <v>111</v>
      </c>
      <c r="B108" s="9">
        <f t="shared" si="1"/>
        <v>11236</v>
      </c>
      <c r="C108" s="4">
        <v>211</v>
      </c>
      <c r="D108" s="9">
        <f>IF(A108=111,SUM(B109:B113),"ERROR")</f>
        <v>59415</v>
      </c>
    </row>
    <row r="109" spans="1:4" x14ac:dyDescent="0.25">
      <c r="A109" s="4">
        <v>112</v>
      </c>
      <c r="B109" s="9">
        <f t="shared" si="1"/>
        <v>11449</v>
      </c>
      <c r="C109" s="4">
        <v>213</v>
      </c>
      <c r="D109" s="9">
        <f>IF(A109=112,SUM(B110:B114),"ERROR")</f>
        <v>60510</v>
      </c>
    </row>
    <row r="110" spans="1:4" x14ac:dyDescent="0.25">
      <c r="A110" s="4">
        <v>113</v>
      </c>
      <c r="B110" s="9">
        <f t="shared" si="1"/>
        <v>11664</v>
      </c>
      <c r="C110" s="4">
        <v>215</v>
      </c>
      <c r="D110" s="9">
        <f>IF(A110=113,SUM(B111:B115),"ERROR")</f>
        <v>61615</v>
      </c>
    </row>
    <row r="111" spans="1:4" x14ac:dyDescent="0.25">
      <c r="A111" s="4">
        <v>114</v>
      </c>
      <c r="B111" s="9">
        <f t="shared" si="1"/>
        <v>11881</v>
      </c>
      <c r="C111" s="4">
        <v>217</v>
      </c>
      <c r="D111" s="9">
        <f>IF(A111=114,SUM(B112:B116),"ERROR")</f>
        <v>62730</v>
      </c>
    </row>
    <row r="112" spans="1:4" x14ac:dyDescent="0.25">
      <c r="A112" s="4">
        <v>115</v>
      </c>
      <c r="B112" s="9">
        <f t="shared" si="1"/>
        <v>12100</v>
      </c>
      <c r="C112" s="4">
        <v>219</v>
      </c>
      <c r="D112" s="9">
        <f>IF(A112=115,SUM(B113:B117),"ERROR")</f>
        <v>63855</v>
      </c>
    </row>
    <row r="113" spans="1:4" x14ac:dyDescent="0.25">
      <c r="A113" s="4">
        <v>116</v>
      </c>
      <c r="B113" s="9">
        <f t="shared" si="1"/>
        <v>12321</v>
      </c>
      <c r="C113" s="4">
        <v>221</v>
      </c>
      <c r="D113" s="9">
        <f>IF(A113=116,SUM(B114:B118),"ERROR")</f>
        <v>64990</v>
      </c>
    </row>
    <row r="114" spans="1:4" x14ac:dyDescent="0.25">
      <c r="A114" s="4">
        <v>117</v>
      </c>
      <c r="B114" s="9">
        <f t="shared" si="1"/>
        <v>12544</v>
      </c>
      <c r="C114" s="4">
        <v>223</v>
      </c>
      <c r="D114" s="9">
        <f>IF(A114=117,SUM(B115:B119),"ERROR")</f>
        <v>66135</v>
      </c>
    </row>
    <row r="115" spans="1:4" x14ac:dyDescent="0.25">
      <c r="A115" s="4">
        <v>118</v>
      </c>
      <c r="B115" s="9">
        <f t="shared" si="1"/>
        <v>12769</v>
      </c>
      <c r="C115" s="4">
        <v>225</v>
      </c>
      <c r="D115" s="9">
        <f>IF(A115=118,SUM(B116:B120),"ERROR")</f>
        <v>67290</v>
      </c>
    </row>
    <row r="116" spans="1:4" x14ac:dyDescent="0.25">
      <c r="A116" s="4">
        <v>119</v>
      </c>
      <c r="B116" s="9">
        <f t="shared" si="1"/>
        <v>12996</v>
      </c>
      <c r="C116" s="4">
        <v>227</v>
      </c>
      <c r="D116" s="9">
        <f>IF(A116=119,SUM(B117:B121),"ERROR")</f>
        <v>68455</v>
      </c>
    </row>
    <row r="117" spans="1:4" x14ac:dyDescent="0.25">
      <c r="A117" s="4">
        <v>120</v>
      </c>
      <c r="B117" s="9">
        <f t="shared" si="1"/>
        <v>13225</v>
      </c>
      <c r="C117" s="4">
        <v>229</v>
      </c>
      <c r="D117" s="9">
        <f>IF(A117=120,SUM(B118:B122),"ERROR")</f>
        <v>69630</v>
      </c>
    </row>
    <row r="118" spans="1:4" x14ac:dyDescent="0.25">
      <c r="A118" s="4">
        <v>121</v>
      </c>
      <c r="B118" s="9">
        <f t="shared" si="1"/>
        <v>13456</v>
      </c>
      <c r="C118" s="4">
        <v>231</v>
      </c>
      <c r="D118" s="9">
        <f>IF(A118=121,SUM(B119:B123),"ERROR")</f>
        <v>70815</v>
      </c>
    </row>
    <row r="119" spans="1:4" x14ac:dyDescent="0.25">
      <c r="A119" s="4">
        <v>122</v>
      </c>
      <c r="B119" s="9">
        <f t="shared" si="1"/>
        <v>13689</v>
      </c>
      <c r="C119" s="4">
        <v>233</v>
      </c>
      <c r="D119" s="9">
        <f>IF(A119=122,SUM(B120:B124),"ERROR")</f>
        <v>72010</v>
      </c>
    </row>
    <row r="120" spans="1:4" x14ac:dyDescent="0.25">
      <c r="A120" s="4">
        <v>123</v>
      </c>
      <c r="B120" s="9">
        <f t="shared" si="1"/>
        <v>13924</v>
      </c>
      <c r="C120" s="4">
        <v>235</v>
      </c>
      <c r="D120" s="9">
        <f>IF(A120=123,SUM(B121:B125),"ERROR")</f>
        <v>73215</v>
      </c>
    </row>
    <row r="121" spans="1:4" x14ac:dyDescent="0.25">
      <c r="A121" s="4">
        <v>124</v>
      </c>
      <c r="B121" s="9">
        <f t="shared" si="1"/>
        <v>14161</v>
      </c>
      <c r="C121" s="4">
        <v>237</v>
      </c>
      <c r="D121" s="9">
        <f>IF(A121=124,SUM(B122:B126),"ERROR")</f>
        <v>74430</v>
      </c>
    </row>
    <row r="122" spans="1:4" x14ac:dyDescent="0.25">
      <c r="A122" s="4">
        <v>125</v>
      </c>
      <c r="B122" s="9">
        <f t="shared" si="1"/>
        <v>14400</v>
      </c>
      <c r="C122" s="4">
        <v>239</v>
      </c>
      <c r="D122" s="9">
        <f>IF(A122=125,SUM(B123:B127),"ERROR")</f>
        <v>75655</v>
      </c>
    </row>
    <row r="123" spans="1:4" x14ac:dyDescent="0.25">
      <c r="A123" s="4">
        <v>126</v>
      </c>
      <c r="B123" s="9">
        <f t="shared" si="1"/>
        <v>14641</v>
      </c>
      <c r="C123" s="4">
        <v>241</v>
      </c>
      <c r="D123" s="9">
        <f>IF(A123=126,SUM(B124:B128),"ERROR")</f>
        <v>76890</v>
      </c>
    </row>
    <row r="124" spans="1:4" x14ac:dyDescent="0.25">
      <c r="A124" s="4">
        <v>127</v>
      </c>
      <c r="B124" s="9">
        <f t="shared" si="1"/>
        <v>14884</v>
      </c>
      <c r="C124" s="4">
        <v>243</v>
      </c>
      <c r="D124" s="9">
        <f>IF(A124=127,SUM(B125:B129),"ERROR")</f>
        <v>78135</v>
      </c>
    </row>
    <row r="125" spans="1:4" x14ac:dyDescent="0.25">
      <c r="A125" s="4">
        <v>128</v>
      </c>
      <c r="B125" s="9">
        <f t="shared" si="1"/>
        <v>15129</v>
      </c>
      <c r="C125" s="4">
        <v>245</v>
      </c>
      <c r="D125" s="9">
        <f>IF(A125=128,SUM(B126:B130),"ERROR")</f>
        <v>79390</v>
      </c>
    </row>
    <row r="126" spans="1:4" x14ac:dyDescent="0.25">
      <c r="A126" s="4">
        <v>129</v>
      </c>
      <c r="B126" s="9">
        <f t="shared" si="1"/>
        <v>15376</v>
      </c>
      <c r="C126" s="4">
        <v>247</v>
      </c>
      <c r="D126" s="9">
        <f>IF(A126=129,SUM(B127:B131),"ERROR")</f>
        <v>80655</v>
      </c>
    </row>
    <row r="127" spans="1:4" x14ac:dyDescent="0.25">
      <c r="A127" s="4">
        <v>130</v>
      </c>
      <c r="B127" s="9">
        <f t="shared" si="1"/>
        <v>15625</v>
      </c>
      <c r="C127" s="4">
        <v>249</v>
      </c>
      <c r="D127" s="9">
        <f>IF(A127=130,SUM(B128:B132),"ERROR")</f>
        <v>81930</v>
      </c>
    </row>
    <row r="128" spans="1:4" x14ac:dyDescent="0.25">
      <c r="A128" s="4">
        <v>131</v>
      </c>
      <c r="B128" s="9">
        <f t="shared" si="1"/>
        <v>15876</v>
      </c>
      <c r="C128" s="4">
        <v>251</v>
      </c>
      <c r="D128" s="9">
        <f>IF(A128=131,SUM(B129:B133),"ERROR")</f>
        <v>83215</v>
      </c>
    </row>
    <row r="129" spans="1:4" x14ac:dyDescent="0.25">
      <c r="A129" s="4">
        <v>132</v>
      </c>
      <c r="B129" s="9">
        <f t="shared" si="1"/>
        <v>16129</v>
      </c>
      <c r="C129" s="4">
        <v>253</v>
      </c>
      <c r="D129" s="9">
        <f>IF(A129=132,SUM(B130:B134),"ERROR")</f>
        <v>84510</v>
      </c>
    </row>
    <row r="130" spans="1:4" x14ac:dyDescent="0.25">
      <c r="A130" s="4">
        <v>133</v>
      </c>
      <c r="B130" s="9">
        <f t="shared" si="1"/>
        <v>16384</v>
      </c>
      <c r="C130" s="4">
        <v>255</v>
      </c>
      <c r="D130" s="9">
        <f>IF(A130=133,SUM(B131:B135),"ERROR")</f>
        <v>85815</v>
      </c>
    </row>
    <row r="131" spans="1:4" x14ac:dyDescent="0.25">
      <c r="A131" s="4">
        <v>134</v>
      </c>
      <c r="B131" s="9">
        <f t="shared" si="1"/>
        <v>16641</v>
      </c>
      <c r="C131" s="4">
        <v>257</v>
      </c>
      <c r="D131" s="9">
        <f>IF(A131=134,SUM(B132:B136),"ERROR")</f>
        <v>87130</v>
      </c>
    </row>
    <row r="132" spans="1:4" x14ac:dyDescent="0.25">
      <c r="A132" s="4">
        <v>135</v>
      </c>
      <c r="B132" s="9">
        <f t="shared" si="1"/>
        <v>16900</v>
      </c>
      <c r="C132" s="4">
        <v>259</v>
      </c>
      <c r="D132" s="9">
        <f>IF(A132=135,SUM(B133:B137),"ERROR")</f>
        <v>88455</v>
      </c>
    </row>
    <row r="133" spans="1:4" x14ac:dyDescent="0.25">
      <c r="A133" s="4">
        <v>136</v>
      </c>
      <c r="B133" s="9">
        <f t="shared" si="1"/>
        <v>17161</v>
      </c>
      <c r="C133" s="4">
        <v>261</v>
      </c>
      <c r="D133" s="9">
        <f>IF(A133=136,SUM(B134:B138),"ERROR")</f>
        <v>89790</v>
      </c>
    </row>
    <row r="134" spans="1:4" x14ac:dyDescent="0.25">
      <c r="A134" s="4">
        <v>137</v>
      </c>
      <c r="B134" s="9">
        <f t="shared" ref="B134:B197" si="2">B133+C134</f>
        <v>17424</v>
      </c>
      <c r="C134" s="4">
        <v>263</v>
      </c>
      <c r="D134" s="9">
        <f>IF(A134=137,SUM(B135:B139),"ERROR")</f>
        <v>91135</v>
      </c>
    </row>
    <row r="135" spans="1:4" x14ac:dyDescent="0.25">
      <c r="A135" s="4">
        <v>138</v>
      </c>
      <c r="B135" s="9">
        <f t="shared" si="2"/>
        <v>17689</v>
      </c>
      <c r="C135" s="4">
        <v>265</v>
      </c>
      <c r="D135" s="9">
        <f>IF(A135=138,SUM(B136:B140),"ERROR")</f>
        <v>92490</v>
      </c>
    </row>
    <row r="136" spans="1:4" x14ac:dyDescent="0.25">
      <c r="A136" s="4">
        <v>139</v>
      </c>
      <c r="B136" s="9">
        <f t="shared" si="2"/>
        <v>17956</v>
      </c>
      <c r="C136" s="4">
        <v>267</v>
      </c>
      <c r="D136" s="9">
        <f>IF(A136=139,SUM(B137:B141),"ERROR")</f>
        <v>93855</v>
      </c>
    </row>
    <row r="137" spans="1:4" x14ac:dyDescent="0.25">
      <c r="A137" s="4">
        <v>140</v>
      </c>
      <c r="B137" s="9">
        <f t="shared" si="2"/>
        <v>18225</v>
      </c>
      <c r="C137" s="4">
        <v>269</v>
      </c>
      <c r="D137" s="9">
        <f>IF(A137=140,SUM(B138:B142),"ERROR")</f>
        <v>95230</v>
      </c>
    </row>
    <row r="138" spans="1:4" x14ac:dyDescent="0.25">
      <c r="A138" s="4">
        <v>141</v>
      </c>
      <c r="B138" s="9">
        <f t="shared" si="2"/>
        <v>18496</v>
      </c>
      <c r="C138" s="4">
        <v>271</v>
      </c>
      <c r="D138" s="9">
        <f>IF(A138=141,SUM(B139:B143),"ERROR")</f>
        <v>96615</v>
      </c>
    </row>
    <row r="139" spans="1:4" x14ac:dyDescent="0.25">
      <c r="A139" s="4">
        <v>142</v>
      </c>
      <c r="B139" s="9">
        <f t="shared" si="2"/>
        <v>18769</v>
      </c>
      <c r="C139" s="4">
        <v>273</v>
      </c>
      <c r="D139" s="9">
        <f>IF(A139=142,SUM(B140:B144),"ERROR")</f>
        <v>98010</v>
      </c>
    </row>
    <row r="140" spans="1:4" x14ac:dyDescent="0.25">
      <c r="A140" s="4">
        <v>143</v>
      </c>
      <c r="B140" s="9">
        <f t="shared" si="2"/>
        <v>19044</v>
      </c>
      <c r="C140" s="4">
        <v>275</v>
      </c>
      <c r="D140" s="9">
        <f>IF(A140=143,SUM(B141:B145),"ERROR")</f>
        <v>99415</v>
      </c>
    </row>
    <row r="141" spans="1:4" x14ac:dyDescent="0.25">
      <c r="A141" s="4">
        <v>144</v>
      </c>
      <c r="B141" s="9">
        <f t="shared" si="2"/>
        <v>19321</v>
      </c>
      <c r="C141" s="4">
        <v>277</v>
      </c>
      <c r="D141" s="9">
        <f>IF(A141=144,SUM(B142:B146),"ERROR")</f>
        <v>100830</v>
      </c>
    </row>
    <row r="142" spans="1:4" x14ac:dyDescent="0.25">
      <c r="A142" s="4">
        <v>145</v>
      </c>
      <c r="B142" s="9">
        <f t="shared" si="2"/>
        <v>19600</v>
      </c>
      <c r="C142" s="4">
        <v>279</v>
      </c>
      <c r="D142" s="9">
        <f>IF(A142=145,SUM(B143:B147),"ERROR")</f>
        <v>102255</v>
      </c>
    </row>
    <row r="143" spans="1:4" x14ac:dyDescent="0.25">
      <c r="A143" s="4">
        <v>146</v>
      </c>
      <c r="B143" s="9">
        <f t="shared" si="2"/>
        <v>19881</v>
      </c>
      <c r="C143" s="4">
        <v>281</v>
      </c>
      <c r="D143" s="9">
        <f>IF(A143=146,SUM(B144:B148),"ERROR")</f>
        <v>103690</v>
      </c>
    </row>
    <row r="144" spans="1:4" x14ac:dyDescent="0.25">
      <c r="A144" s="4">
        <v>147</v>
      </c>
      <c r="B144" s="9">
        <f t="shared" si="2"/>
        <v>20164</v>
      </c>
      <c r="C144" s="4">
        <v>283</v>
      </c>
      <c r="D144" s="9">
        <f>IF(A144=147,SUM(B145:B149),"ERROR")</f>
        <v>105135</v>
      </c>
    </row>
    <row r="145" spans="1:4" x14ac:dyDescent="0.25">
      <c r="A145" s="4">
        <v>148</v>
      </c>
      <c r="B145" s="9">
        <f t="shared" si="2"/>
        <v>20449</v>
      </c>
      <c r="C145" s="4">
        <v>285</v>
      </c>
      <c r="D145" s="9">
        <f>IF(A145=148,SUM(B146:B150),"ERROR")</f>
        <v>106590</v>
      </c>
    </row>
    <row r="146" spans="1:4" x14ac:dyDescent="0.25">
      <c r="A146" s="4">
        <v>149</v>
      </c>
      <c r="B146" s="9">
        <f t="shared" si="2"/>
        <v>20736</v>
      </c>
      <c r="C146" s="4">
        <v>287</v>
      </c>
      <c r="D146" s="9">
        <f>IF(A146=149,SUM(B147:B151),"ERROR")</f>
        <v>108055</v>
      </c>
    </row>
    <row r="147" spans="1:4" x14ac:dyDescent="0.25">
      <c r="A147" s="4">
        <v>150</v>
      </c>
      <c r="B147" s="9">
        <f t="shared" si="2"/>
        <v>21025</v>
      </c>
      <c r="C147" s="4">
        <v>289</v>
      </c>
      <c r="D147" s="9">
        <f>IF(A147=150,SUM(B148:B152),"ERROR")</f>
        <v>109530</v>
      </c>
    </row>
    <row r="148" spans="1:4" x14ac:dyDescent="0.25">
      <c r="A148" s="4">
        <v>151</v>
      </c>
      <c r="B148" s="9">
        <f t="shared" si="2"/>
        <v>21316</v>
      </c>
      <c r="C148" s="4">
        <v>291</v>
      </c>
      <c r="D148" s="9">
        <f>IF(A148=151,SUM(B149:B153),"ERROR")</f>
        <v>111015</v>
      </c>
    </row>
    <row r="149" spans="1:4" x14ac:dyDescent="0.25">
      <c r="A149" s="4">
        <v>152</v>
      </c>
      <c r="B149" s="9">
        <f t="shared" si="2"/>
        <v>21609</v>
      </c>
      <c r="C149" s="4">
        <v>293</v>
      </c>
      <c r="D149" s="9">
        <f>IF(A149=152,SUM(B150:B154),"ERROR")</f>
        <v>112510</v>
      </c>
    </row>
    <row r="150" spans="1:4" x14ac:dyDescent="0.25">
      <c r="A150" s="4">
        <v>153</v>
      </c>
      <c r="B150" s="9">
        <f t="shared" si="2"/>
        <v>21904</v>
      </c>
      <c r="C150" s="4">
        <v>295</v>
      </c>
      <c r="D150" s="9">
        <f>IF(A150=153,SUM(B151:B155),"ERROR")</f>
        <v>114015</v>
      </c>
    </row>
    <row r="151" spans="1:4" x14ac:dyDescent="0.25">
      <c r="A151" s="4">
        <v>154</v>
      </c>
      <c r="B151" s="9">
        <f t="shared" si="2"/>
        <v>22201</v>
      </c>
      <c r="C151" s="4">
        <v>297</v>
      </c>
      <c r="D151" s="9">
        <f>IF(A151=154,SUM(B152:B156),"ERROR")</f>
        <v>115530</v>
      </c>
    </row>
    <row r="152" spans="1:4" x14ac:dyDescent="0.25">
      <c r="A152" s="4">
        <v>155</v>
      </c>
      <c r="B152" s="9">
        <f t="shared" si="2"/>
        <v>22500</v>
      </c>
      <c r="C152" s="4">
        <v>299</v>
      </c>
      <c r="D152" s="9">
        <f>IF(A152=155,SUM(B153:B157),"ERROR")</f>
        <v>117055</v>
      </c>
    </row>
    <row r="153" spans="1:4" x14ac:dyDescent="0.25">
      <c r="A153" s="4">
        <v>156</v>
      </c>
      <c r="B153" s="9">
        <f t="shared" si="2"/>
        <v>22801</v>
      </c>
      <c r="C153" s="4">
        <v>301</v>
      </c>
      <c r="D153" s="9">
        <f>IF(A153=156,SUM(B154:B158),"ERROR")</f>
        <v>118590</v>
      </c>
    </row>
    <row r="154" spans="1:4" x14ac:dyDescent="0.25">
      <c r="A154" s="4">
        <v>157</v>
      </c>
      <c r="B154" s="9">
        <f t="shared" si="2"/>
        <v>23104</v>
      </c>
      <c r="C154" s="4">
        <v>303</v>
      </c>
      <c r="D154" s="9">
        <f>IF(A154=157,SUM(B155:B159),"ERROR")</f>
        <v>120135</v>
      </c>
    </row>
    <row r="155" spans="1:4" x14ac:dyDescent="0.25">
      <c r="A155" s="4">
        <v>158</v>
      </c>
      <c r="B155" s="9">
        <f t="shared" si="2"/>
        <v>23409</v>
      </c>
      <c r="C155" s="4">
        <v>305</v>
      </c>
      <c r="D155" s="9">
        <f>IF(A155=158,SUM(B156:B160),"ERROR")</f>
        <v>121690</v>
      </c>
    </row>
    <row r="156" spans="1:4" x14ac:dyDescent="0.25">
      <c r="A156" s="4">
        <v>159</v>
      </c>
      <c r="B156" s="9">
        <f t="shared" si="2"/>
        <v>23716</v>
      </c>
      <c r="C156" s="4">
        <v>307</v>
      </c>
      <c r="D156" s="9">
        <f>IF(A156=159,SUM(B157:B161),"ERROR")</f>
        <v>123255</v>
      </c>
    </row>
    <row r="157" spans="1:4" x14ac:dyDescent="0.25">
      <c r="A157" s="4">
        <v>160</v>
      </c>
      <c r="B157" s="9">
        <f t="shared" si="2"/>
        <v>24025</v>
      </c>
      <c r="C157" s="4">
        <v>309</v>
      </c>
      <c r="D157" s="9">
        <f>IF(A157=160,SUM(B158:B162),"ERROR")</f>
        <v>124830</v>
      </c>
    </row>
    <row r="158" spans="1:4" x14ac:dyDescent="0.25">
      <c r="A158" s="4">
        <v>161</v>
      </c>
      <c r="B158" s="9">
        <f t="shared" si="2"/>
        <v>24336</v>
      </c>
      <c r="C158" s="4">
        <v>311</v>
      </c>
      <c r="D158" s="9">
        <f>IF(A158=161,SUM(B159:B163),"ERROR")</f>
        <v>126415</v>
      </c>
    </row>
    <row r="159" spans="1:4" x14ac:dyDescent="0.25">
      <c r="A159" s="4">
        <v>162</v>
      </c>
      <c r="B159" s="9">
        <f t="shared" si="2"/>
        <v>24649</v>
      </c>
      <c r="C159" s="4">
        <v>313</v>
      </c>
      <c r="D159" s="9">
        <f>IF(A159=162,SUM(B160:B164),"ERROR")</f>
        <v>128010</v>
      </c>
    </row>
    <row r="160" spans="1:4" x14ac:dyDescent="0.25">
      <c r="A160" s="4">
        <v>163</v>
      </c>
      <c r="B160" s="9">
        <f t="shared" si="2"/>
        <v>24964</v>
      </c>
      <c r="C160" s="4">
        <v>315</v>
      </c>
      <c r="D160" s="9">
        <f>IF(A160=163,SUM(B161:B165),"ERROR")</f>
        <v>129615</v>
      </c>
    </row>
    <row r="161" spans="1:4" x14ac:dyDescent="0.25">
      <c r="A161" s="4">
        <v>164</v>
      </c>
      <c r="B161" s="9">
        <f t="shared" si="2"/>
        <v>25281</v>
      </c>
      <c r="C161" s="4">
        <v>317</v>
      </c>
      <c r="D161" s="9">
        <f>IF(A161=164,SUM(B162:B166),"ERROR")</f>
        <v>131230</v>
      </c>
    </row>
    <row r="162" spans="1:4" x14ac:dyDescent="0.25">
      <c r="A162" s="4">
        <v>165</v>
      </c>
      <c r="B162" s="9">
        <f t="shared" si="2"/>
        <v>25600</v>
      </c>
      <c r="C162" s="4">
        <v>319</v>
      </c>
      <c r="D162" s="9">
        <f>IF(A162=165,SUM(B163:B167),"ERROR")</f>
        <v>132855</v>
      </c>
    </row>
    <row r="163" spans="1:4" x14ac:dyDescent="0.25">
      <c r="A163" s="4">
        <v>166</v>
      </c>
      <c r="B163" s="9">
        <f t="shared" si="2"/>
        <v>25921</v>
      </c>
      <c r="C163" s="4">
        <v>321</v>
      </c>
      <c r="D163" s="9">
        <f>IF(A163=166,SUM(B164:B168),"ERROR")</f>
        <v>134490</v>
      </c>
    </row>
    <row r="164" spans="1:4" x14ac:dyDescent="0.25">
      <c r="A164" s="4">
        <v>167</v>
      </c>
      <c r="B164" s="9">
        <f t="shared" si="2"/>
        <v>26244</v>
      </c>
      <c r="C164" s="4">
        <v>323</v>
      </c>
      <c r="D164" s="9">
        <f>IF(A164=167,SUM(B165:B169),"ERROR")</f>
        <v>136135</v>
      </c>
    </row>
    <row r="165" spans="1:4" x14ac:dyDescent="0.25">
      <c r="A165" s="4">
        <v>168</v>
      </c>
      <c r="B165" s="9">
        <f t="shared" si="2"/>
        <v>26569</v>
      </c>
      <c r="C165" s="4">
        <v>325</v>
      </c>
      <c r="D165" s="9">
        <f>IF(A165=168,SUM(B166:B170),"ERROR")</f>
        <v>137790</v>
      </c>
    </row>
    <row r="166" spans="1:4" x14ac:dyDescent="0.25">
      <c r="A166" s="4">
        <v>169</v>
      </c>
      <c r="B166" s="9">
        <f t="shared" si="2"/>
        <v>26896</v>
      </c>
      <c r="C166" s="4">
        <v>327</v>
      </c>
      <c r="D166" s="9">
        <f>IF(A166=169,SUM(B167:B171),"ERROR")</f>
        <v>139455</v>
      </c>
    </row>
    <row r="167" spans="1:4" x14ac:dyDescent="0.25">
      <c r="A167" s="4">
        <v>170</v>
      </c>
      <c r="B167" s="9">
        <f t="shared" si="2"/>
        <v>27225</v>
      </c>
      <c r="C167" s="4">
        <v>329</v>
      </c>
      <c r="D167" s="9">
        <f>IF(A167=170,SUM(B168:B172),"ERROR")</f>
        <v>141130</v>
      </c>
    </row>
    <row r="168" spans="1:4" x14ac:dyDescent="0.25">
      <c r="A168" s="4">
        <v>171</v>
      </c>
      <c r="B168" s="9">
        <f t="shared" si="2"/>
        <v>27556</v>
      </c>
      <c r="C168" s="4">
        <v>331</v>
      </c>
      <c r="D168" s="9">
        <f>IF(A168=171,SUM(B169:B173),"ERROR")</f>
        <v>142815</v>
      </c>
    </row>
    <row r="169" spans="1:4" x14ac:dyDescent="0.25">
      <c r="A169" s="4">
        <v>172</v>
      </c>
      <c r="B169" s="9">
        <f t="shared" si="2"/>
        <v>27889</v>
      </c>
      <c r="C169" s="4">
        <v>333</v>
      </c>
      <c r="D169" s="9">
        <f>IF(A169=172,SUM(B170:B174),"ERROR")</f>
        <v>144510</v>
      </c>
    </row>
    <row r="170" spans="1:4" x14ac:dyDescent="0.25">
      <c r="A170" s="4">
        <v>173</v>
      </c>
      <c r="B170" s="9">
        <f t="shared" si="2"/>
        <v>28224</v>
      </c>
      <c r="C170" s="4">
        <v>335</v>
      </c>
      <c r="D170" s="9">
        <f>IF(A170=173,SUM(B171:B175),"ERROR")</f>
        <v>146215</v>
      </c>
    </row>
    <row r="171" spans="1:4" x14ac:dyDescent="0.25">
      <c r="A171" s="4">
        <v>174</v>
      </c>
      <c r="B171" s="9">
        <f t="shared" si="2"/>
        <v>28561</v>
      </c>
      <c r="C171" s="4">
        <v>337</v>
      </c>
      <c r="D171" s="9">
        <f>IF(A171=174,SUM(B172:B176),"ERROR")</f>
        <v>147930</v>
      </c>
    </row>
    <row r="172" spans="1:4" x14ac:dyDescent="0.25">
      <c r="A172" s="4">
        <v>175</v>
      </c>
      <c r="B172" s="9">
        <f t="shared" si="2"/>
        <v>28900</v>
      </c>
      <c r="C172" s="4">
        <v>339</v>
      </c>
      <c r="D172" s="9">
        <f>IF(A172=175,SUM(B173:B177),"ERROR")</f>
        <v>149655</v>
      </c>
    </row>
    <row r="173" spans="1:4" x14ac:dyDescent="0.25">
      <c r="A173" s="4">
        <v>176</v>
      </c>
      <c r="B173" s="9">
        <f t="shared" si="2"/>
        <v>29241</v>
      </c>
      <c r="C173" s="4">
        <v>341</v>
      </c>
      <c r="D173" s="9">
        <f>IF(A173=176,SUM(B174:B178),"ERROR")</f>
        <v>151390</v>
      </c>
    </row>
    <row r="174" spans="1:4" x14ac:dyDescent="0.25">
      <c r="A174" s="4">
        <v>177</v>
      </c>
      <c r="B174" s="9">
        <f t="shared" si="2"/>
        <v>29584</v>
      </c>
      <c r="C174" s="4">
        <v>343</v>
      </c>
      <c r="D174" s="9">
        <f>IF(A174=177,SUM(B175:B179),"ERROR")</f>
        <v>153135</v>
      </c>
    </row>
    <row r="175" spans="1:4" x14ac:dyDescent="0.25">
      <c r="A175" s="4">
        <v>178</v>
      </c>
      <c r="B175" s="9">
        <f t="shared" si="2"/>
        <v>29929</v>
      </c>
      <c r="C175" s="4">
        <v>345</v>
      </c>
      <c r="D175" s="9">
        <f>IF(A175=178,SUM(B176:B180),"ERROR")</f>
        <v>154890</v>
      </c>
    </row>
    <row r="176" spans="1:4" x14ac:dyDescent="0.25">
      <c r="A176" s="4">
        <v>179</v>
      </c>
      <c r="B176" s="9">
        <f t="shared" si="2"/>
        <v>30276</v>
      </c>
      <c r="C176" s="4">
        <v>347</v>
      </c>
      <c r="D176" s="9">
        <f>IF(A176=179,SUM(B177:B181),"ERROR")</f>
        <v>156655</v>
      </c>
    </row>
    <row r="177" spans="1:4" x14ac:dyDescent="0.25">
      <c r="A177" s="4">
        <v>180</v>
      </c>
      <c r="B177" s="9">
        <f t="shared" si="2"/>
        <v>30625</v>
      </c>
      <c r="C177" s="4">
        <v>349</v>
      </c>
      <c r="D177" s="9">
        <f>IF(A177=180,SUM(B178:B182),"ERROR")</f>
        <v>158430</v>
      </c>
    </row>
    <row r="178" spans="1:4" x14ac:dyDescent="0.25">
      <c r="A178" s="4">
        <v>181</v>
      </c>
      <c r="B178" s="9">
        <f t="shared" si="2"/>
        <v>30976</v>
      </c>
      <c r="C178" s="4">
        <v>351</v>
      </c>
      <c r="D178" s="9">
        <f>IF(A178=181,SUM(B179:B183),"ERROR")</f>
        <v>160215</v>
      </c>
    </row>
    <row r="179" spans="1:4" x14ac:dyDescent="0.25">
      <c r="A179" s="4">
        <v>182</v>
      </c>
      <c r="B179" s="9">
        <f t="shared" si="2"/>
        <v>31329</v>
      </c>
      <c r="C179" s="4">
        <v>353</v>
      </c>
      <c r="D179" s="9">
        <f>IF(A179=182,SUM(B180:B184),"ERROR")</f>
        <v>162010</v>
      </c>
    </row>
    <row r="180" spans="1:4" x14ac:dyDescent="0.25">
      <c r="A180" s="4">
        <v>183</v>
      </c>
      <c r="B180" s="9">
        <f t="shared" si="2"/>
        <v>31684</v>
      </c>
      <c r="C180" s="4">
        <v>355</v>
      </c>
      <c r="D180" s="9">
        <f>IF(A180=183,SUM(B181:B185),"ERROR")</f>
        <v>163815</v>
      </c>
    </row>
    <row r="181" spans="1:4" x14ac:dyDescent="0.25">
      <c r="A181" s="4">
        <v>184</v>
      </c>
      <c r="B181" s="9">
        <f t="shared" si="2"/>
        <v>32041</v>
      </c>
      <c r="C181" s="4">
        <v>357</v>
      </c>
      <c r="D181" s="9">
        <f>IF(A181=184,SUM(B182:B186),"ERROR")</f>
        <v>165630</v>
      </c>
    </row>
    <row r="182" spans="1:4" x14ac:dyDescent="0.25">
      <c r="A182" s="4">
        <v>185</v>
      </c>
      <c r="B182" s="9">
        <f t="shared" si="2"/>
        <v>32400</v>
      </c>
      <c r="C182" s="4">
        <v>359</v>
      </c>
      <c r="D182" s="9">
        <f>IF(A182=185,SUM(B183:B187),"ERROR")</f>
        <v>167455</v>
      </c>
    </row>
    <row r="183" spans="1:4" x14ac:dyDescent="0.25">
      <c r="A183" s="4">
        <v>186</v>
      </c>
      <c r="B183" s="9">
        <f t="shared" si="2"/>
        <v>32761</v>
      </c>
      <c r="C183" s="4">
        <v>361</v>
      </c>
      <c r="D183" s="9">
        <f>IF(A183=186,SUM(B184:B188),"ERROR")</f>
        <v>169290</v>
      </c>
    </row>
    <row r="184" spans="1:4" x14ac:dyDescent="0.25">
      <c r="A184" s="4">
        <v>187</v>
      </c>
      <c r="B184" s="9">
        <f t="shared" si="2"/>
        <v>33124</v>
      </c>
      <c r="C184" s="4">
        <v>363</v>
      </c>
      <c r="D184" s="9">
        <f>IF(A184=187,SUM(B185:B189),"ERROR")</f>
        <v>171135</v>
      </c>
    </row>
    <row r="185" spans="1:4" x14ac:dyDescent="0.25">
      <c r="A185" s="4">
        <v>188</v>
      </c>
      <c r="B185" s="9">
        <f t="shared" si="2"/>
        <v>33489</v>
      </c>
      <c r="C185" s="4">
        <v>365</v>
      </c>
      <c r="D185" s="9">
        <f>IF(A185=188,SUM(B186:B190),"ERROR")</f>
        <v>172990</v>
      </c>
    </row>
    <row r="186" spans="1:4" x14ac:dyDescent="0.25">
      <c r="A186" s="4">
        <v>189</v>
      </c>
      <c r="B186" s="9">
        <f t="shared" si="2"/>
        <v>33856</v>
      </c>
      <c r="C186" s="4">
        <v>367</v>
      </c>
      <c r="D186" s="9">
        <f>IF(A186=189,SUM(B187:B191),"ERROR")</f>
        <v>174855</v>
      </c>
    </row>
    <row r="187" spans="1:4" x14ac:dyDescent="0.25">
      <c r="A187" s="4">
        <v>190</v>
      </c>
      <c r="B187" s="9">
        <f t="shared" si="2"/>
        <v>34225</v>
      </c>
      <c r="C187" s="4">
        <v>369</v>
      </c>
      <c r="D187" s="9">
        <f>IF(A187=190,SUM(B188:B192),"ERROR")</f>
        <v>176730</v>
      </c>
    </row>
    <row r="188" spans="1:4" x14ac:dyDescent="0.25">
      <c r="A188" s="4">
        <v>191</v>
      </c>
      <c r="B188" s="9">
        <f t="shared" si="2"/>
        <v>34596</v>
      </c>
      <c r="C188" s="4">
        <v>371</v>
      </c>
      <c r="D188" s="9">
        <f>IF(A188=191,SUM(B189:B193),"ERROR")</f>
        <v>178615</v>
      </c>
    </row>
    <row r="189" spans="1:4" x14ac:dyDescent="0.25">
      <c r="A189" s="4">
        <v>192</v>
      </c>
      <c r="B189" s="9">
        <f t="shared" si="2"/>
        <v>34969</v>
      </c>
      <c r="C189" s="4">
        <v>373</v>
      </c>
      <c r="D189" s="9">
        <f>IF(A189=192,SUM(B190:B194),"ERROR")</f>
        <v>180510</v>
      </c>
    </row>
    <row r="190" spans="1:4" x14ac:dyDescent="0.25">
      <c r="A190" s="4">
        <v>193</v>
      </c>
      <c r="B190" s="9">
        <f t="shared" si="2"/>
        <v>35344</v>
      </c>
      <c r="C190" s="4">
        <v>375</v>
      </c>
      <c r="D190" s="9">
        <f>IF(A190=193,SUM(B191:B195),"ERROR")</f>
        <v>182415</v>
      </c>
    </row>
    <row r="191" spans="1:4" x14ac:dyDescent="0.25">
      <c r="A191" s="4">
        <v>194</v>
      </c>
      <c r="B191" s="9">
        <f t="shared" si="2"/>
        <v>35721</v>
      </c>
      <c r="C191" s="4">
        <v>377</v>
      </c>
      <c r="D191" s="9">
        <f>IF(A191=194,SUM(B192:B196),"ERROR")</f>
        <v>184330</v>
      </c>
    </row>
    <row r="192" spans="1:4" x14ac:dyDescent="0.25">
      <c r="A192" s="4">
        <v>195</v>
      </c>
      <c r="B192" s="9">
        <f t="shared" si="2"/>
        <v>36100</v>
      </c>
      <c r="C192" s="4">
        <v>379</v>
      </c>
      <c r="D192" s="9">
        <f>IF(A192=195,SUM(B193:B197),"ERROR")</f>
        <v>186255</v>
      </c>
    </row>
    <row r="193" spans="1:4" x14ac:dyDescent="0.25">
      <c r="A193" s="4">
        <v>196</v>
      </c>
      <c r="B193" s="9">
        <f t="shared" si="2"/>
        <v>36481</v>
      </c>
      <c r="C193" s="4">
        <v>381</v>
      </c>
      <c r="D193" s="9">
        <f>IF(A193=196,SUM(B194:B198),"ERROR")</f>
        <v>188190</v>
      </c>
    </row>
    <row r="194" spans="1:4" x14ac:dyDescent="0.25">
      <c r="A194" s="4">
        <v>197</v>
      </c>
      <c r="B194" s="9">
        <f t="shared" si="2"/>
        <v>36864</v>
      </c>
      <c r="C194" s="4">
        <v>383</v>
      </c>
      <c r="D194" s="9">
        <f>IF(A194=197,SUM(B195:B199),"ERROR")</f>
        <v>190135</v>
      </c>
    </row>
    <row r="195" spans="1:4" x14ac:dyDescent="0.25">
      <c r="A195" s="4">
        <v>198</v>
      </c>
      <c r="B195" s="9">
        <f t="shared" si="2"/>
        <v>37249</v>
      </c>
      <c r="C195" s="4">
        <v>385</v>
      </c>
      <c r="D195" s="9">
        <f>IF(A195=198,SUM(B196:B200),"ERROR")</f>
        <v>192090</v>
      </c>
    </row>
    <row r="196" spans="1:4" x14ac:dyDescent="0.25">
      <c r="A196" s="4">
        <v>199</v>
      </c>
      <c r="B196" s="9">
        <f t="shared" si="2"/>
        <v>37636</v>
      </c>
      <c r="C196" s="4">
        <v>387</v>
      </c>
      <c r="D196" s="9">
        <f>IF(A196=199,SUM(B197:B201),"ERROR")</f>
        <v>194055</v>
      </c>
    </row>
    <row r="197" spans="1:4" x14ac:dyDescent="0.25">
      <c r="A197" s="4">
        <v>200</v>
      </c>
      <c r="B197" s="9">
        <f t="shared" si="2"/>
        <v>38025</v>
      </c>
      <c r="C197" s="4">
        <v>389</v>
      </c>
      <c r="D197" s="9">
        <f>IF(A197=200,SUM(B198:B202),"ERROR")</f>
        <v>196030</v>
      </c>
    </row>
    <row r="198" spans="1:4" x14ac:dyDescent="0.25">
      <c r="A198" s="4">
        <v>201</v>
      </c>
      <c r="B198" s="9">
        <f t="shared" ref="B198:B261" si="3">B197+C198</f>
        <v>38416</v>
      </c>
      <c r="C198" s="4">
        <v>391</v>
      </c>
      <c r="D198" s="9">
        <f>IF(A198=201,SUM(B199:B203),"ERROR")</f>
        <v>198015</v>
      </c>
    </row>
    <row r="199" spans="1:4" x14ac:dyDescent="0.25">
      <c r="A199" s="4">
        <v>202</v>
      </c>
      <c r="B199" s="9">
        <f t="shared" si="3"/>
        <v>38809</v>
      </c>
      <c r="C199" s="4">
        <v>393</v>
      </c>
      <c r="D199" s="9">
        <f>IF(A199=202,SUM(B200:B204),"ERROR")</f>
        <v>200010</v>
      </c>
    </row>
    <row r="200" spans="1:4" x14ac:dyDescent="0.25">
      <c r="A200" s="4">
        <v>203</v>
      </c>
      <c r="B200" s="9">
        <f t="shared" si="3"/>
        <v>39204</v>
      </c>
      <c r="C200" s="4">
        <v>395</v>
      </c>
      <c r="D200" s="9">
        <f>IF(A200=203,SUM(B201:B205),"ERROR")</f>
        <v>202015</v>
      </c>
    </row>
    <row r="201" spans="1:4" x14ac:dyDescent="0.25">
      <c r="A201" s="4">
        <v>204</v>
      </c>
      <c r="B201" s="9">
        <f t="shared" si="3"/>
        <v>39601</v>
      </c>
      <c r="C201" s="4">
        <v>397</v>
      </c>
      <c r="D201" s="9">
        <f>IF(A201=204,SUM(B202:B206),"ERROR")</f>
        <v>204030</v>
      </c>
    </row>
    <row r="202" spans="1:4" x14ac:dyDescent="0.25">
      <c r="A202" s="4">
        <v>205</v>
      </c>
      <c r="B202" s="9">
        <f t="shared" si="3"/>
        <v>40000</v>
      </c>
      <c r="C202" s="4">
        <v>399</v>
      </c>
      <c r="D202" s="9">
        <f>IF(A202=205,SUM(B203:B207),"ERROR")</f>
        <v>206055</v>
      </c>
    </row>
    <row r="203" spans="1:4" x14ac:dyDescent="0.25">
      <c r="A203" s="4">
        <v>206</v>
      </c>
      <c r="B203" s="9">
        <f t="shared" si="3"/>
        <v>40401</v>
      </c>
      <c r="C203" s="4">
        <v>401</v>
      </c>
      <c r="D203" s="9">
        <f>IF(A203=206,SUM(B204:B208),"ERROR")</f>
        <v>208090</v>
      </c>
    </row>
    <row r="204" spans="1:4" x14ac:dyDescent="0.25">
      <c r="A204" s="4">
        <v>207</v>
      </c>
      <c r="B204" s="9">
        <f t="shared" si="3"/>
        <v>40804</v>
      </c>
      <c r="C204" s="4">
        <v>403</v>
      </c>
      <c r="D204" s="9">
        <f>IF(A204=207,SUM(B205:B209),"ERROR")</f>
        <v>210135</v>
      </c>
    </row>
    <row r="205" spans="1:4" x14ac:dyDescent="0.25">
      <c r="A205" s="4">
        <v>208</v>
      </c>
      <c r="B205" s="9">
        <f t="shared" si="3"/>
        <v>41209</v>
      </c>
      <c r="C205" s="4">
        <v>405</v>
      </c>
      <c r="D205" s="9">
        <f>IF(A205=208,SUM(B206:B210),"ERROR")</f>
        <v>212190</v>
      </c>
    </row>
    <row r="206" spans="1:4" x14ac:dyDescent="0.25">
      <c r="A206" s="4">
        <v>209</v>
      </c>
      <c r="B206" s="9">
        <f t="shared" si="3"/>
        <v>41616</v>
      </c>
      <c r="C206" s="4">
        <v>407</v>
      </c>
      <c r="D206" s="9">
        <f>IF(A206=209,SUM(B207:B211),"ERROR")</f>
        <v>214255</v>
      </c>
    </row>
    <row r="207" spans="1:4" x14ac:dyDescent="0.25">
      <c r="A207" s="4">
        <v>210</v>
      </c>
      <c r="B207" s="9">
        <f t="shared" si="3"/>
        <v>42025</v>
      </c>
      <c r="C207" s="4">
        <v>409</v>
      </c>
      <c r="D207" s="9">
        <f>IF(A207=210,SUM(B208:B212),"ERROR")</f>
        <v>216330</v>
      </c>
    </row>
    <row r="208" spans="1:4" x14ac:dyDescent="0.25">
      <c r="A208" s="4">
        <v>211</v>
      </c>
      <c r="B208" s="9">
        <f t="shared" si="3"/>
        <v>42436</v>
      </c>
      <c r="C208" s="4">
        <v>411</v>
      </c>
      <c r="D208" s="9">
        <f>IF(A208=211,SUM(B209:B213),"ERROR")</f>
        <v>218415</v>
      </c>
    </row>
    <row r="209" spans="1:4" x14ac:dyDescent="0.25">
      <c r="A209" s="4">
        <v>212</v>
      </c>
      <c r="B209" s="9">
        <f t="shared" si="3"/>
        <v>42849</v>
      </c>
      <c r="C209" s="4">
        <v>413</v>
      </c>
      <c r="D209" s="9">
        <f>IF(A209=212,SUM(B210:B214),"ERROR")</f>
        <v>220510</v>
      </c>
    </row>
    <row r="210" spans="1:4" x14ac:dyDescent="0.25">
      <c r="A210" s="4">
        <v>213</v>
      </c>
      <c r="B210" s="9">
        <f t="shared" si="3"/>
        <v>43264</v>
      </c>
      <c r="C210" s="4">
        <v>415</v>
      </c>
      <c r="D210" s="9">
        <f>IF(A210=213,SUM(B211:B215),"ERROR")</f>
        <v>222615</v>
      </c>
    </row>
    <row r="211" spans="1:4" x14ac:dyDescent="0.25">
      <c r="A211" s="4">
        <v>214</v>
      </c>
      <c r="B211" s="9">
        <f t="shared" si="3"/>
        <v>43681</v>
      </c>
      <c r="C211" s="4">
        <v>417</v>
      </c>
      <c r="D211" s="9">
        <f>IF(A211=214,SUM(B212:B216),"ERROR")</f>
        <v>224730</v>
      </c>
    </row>
    <row r="212" spans="1:4" x14ac:dyDescent="0.25">
      <c r="A212" s="4">
        <v>215</v>
      </c>
      <c r="B212" s="9">
        <f t="shared" si="3"/>
        <v>44100</v>
      </c>
      <c r="C212" s="4">
        <v>419</v>
      </c>
      <c r="D212" s="9">
        <f>IF(A212=215,SUM(B213:B217),"ERROR")</f>
        <v>226855</v>
      </c>
    </row>
    <row r="213" spans="1:4" x14ac:dyDescent="0.25">
      <c r="A213" s="4">
        <v>216</v>
      </c>
      <c r="B213" s="9">
        <f t="shared" si="3"/>
        <v>44521</v>
      </c>
      <c r="C213" s="4">
        <v>421</v>
      </c>
      <c r="D213" s="9">
        <f>IF(A213=216,SUM(B214:B218),"ERROR")</f>
        <v>228990</v>
      </c>
    </row>
    <row r="214" spans="1:4" x14ac:dyDescent="0.25">
      <c r="A214" s="4">
        <v>217</v>
      </c>
      <c r="B214" s="9">
        <f t="shared" si="3"/>
        <v>44944</v>
      </c>
      <c r="C214" s="4">
        <v>423</v>
      </c>
      <c r="D214" s="9">
        <f>IF(A214=217,SUM(B215:B219),"ERROR")</f>
        <v>231135</v>
      </c>
    </row>
    <row r="215" spans="1:4" x14ac:dyDescent="0.25">
      <c r="A215" s="4">
        <v>218</v>
      </c>
      <c r="B215" s="9">
        <f t="shared" si="3"/>
        <v>45369</v>
      </c>
      <c r="C215" s="4">
        <v>425</v>
      </c>
      <c r="D215" s="9">
        <f>IF(A215=218,SUM(B216:B220),"ERROR")</f>
        <v>233290</v>
      </c>
    </row>
    <row r="216" spans="1:4" x14ac:dyDescent="0.25">
      <c r="A216" s="4">
        <v>219</v>
      </c>
      <c r="B216" s="9">
        <f t="shared" si="3"/>
        <v>45796</v>
      </c>
      <c r="C216" s="4">
        <v>427</v>
      </c>
      <c r="D216" s="9">
        <f>IF(A216=219,SUM(B217:B221),"ERROR")</f>
        <v>235455</v>
      </c>
    </row>
    <row r="217" spans="1:4" x14ac:dyDescent="0.25">
      <c r="A217" s="4">
        <v>220</v>
      </c>
      <c r="B217" s="9">
        <f t="shared" si="3"/>
        <v>46225</v>
      </c>
      <c r="C217" s="4">
        <v>429</v>
      </c>
      <c r="D217" s="9">
        <f>IF(A217=220,SUM(B218:B222),"ERROR")</f>
        <v>237630</v>
      </c>
    </row>
    <row r="218" spans="1:4" x14ac:dyDescent="0.25">
      <c r="A218" s="4">
        <v>221</v>
      </c>
      <c r="B218" s="9">
        <f t="shared" si="3"/>
        <v>46656</v>
      </c>
      <c r="C218" s="4">
        <v>431</v>
      </c>
      <c r="D218" s="9">
        <f>IF(A218=221,SUM(B219:B223),"ERROR")</f>
        <v>239815</v>
      </c>
    </row>
    <row r="219" spans="1:4" x14ac:dyDescent="0.25">
      <c r="A219" s="4">
        <v>222</v>
      </c>
      <c r="B219" s="9">
        <f t="shared" si="3"/>
        <v>47089</v>
      </c>
      <c r="C219" s="4">
        <v>433</v>
      </c>
      <c r="D219" s="9">
        <f>IF(A219=222,SUM(B220:B224),"ERROR")</f>
        <v>242010</v>
      </c>
    </row>
    <row r="220" spans="1:4" x14ac:dyDescent="0.25">
      <c r="A220" s="4">
        <v>223</v>
      </c>
      <c r="B220" s="9">
        <f t="shared" si="3"/>
        <v>47524</v>
      </c>
      <c r="C220" s="4">
        <v>435</v>
      </c>
      <c r="D220" s="9">
        <f>IF(A220=223,SUM(B221:B225),"ERROR")</f>
        <v>244215</v>
      </c>
    </row>
    <row r="221" spans="1:4" x14ac:dyDescent="0.25">
      <c r="A221" s="4">
        <v>224</v>
      </c>
      <c r="B221" s="9">
        <f t="shared" si="3"/>
        <v>47961</v>
      </c>
      <c r="C221" s="4">
        <v>437</v>
      </c>
      <c r="D221" s="9">
        <f>IF(A221=224,SUM(B222:B226),"ERROR")</f>
        <v>246430</v>
      </c>
    </row>
    <row r="222" spans="1:4" x14ac:dyDescent="0.25">
      <c r="A222" s="4">
        <v>225</v>
      </c>
      <c r="B222" s="9">
        <f t="shared" si="3"/>
        <v>48400</v>
      </c>
      <c r="C222" s="4">
        <v>439</v>
      </c>
      <c r="D222" s="9">
        <f>IF(A222=225,SUM(B223:B227),"ERROR")</f>
        <v>248655</v>
      </c>
    </row>
    <row r="223" spans="1:4" x14ac:dyDescent="0.25">
      <c r="A223" s="4">
        <v>226</v>
      </c>
      <c r="B223" s="9">
        <f t="shared" si="3"/>
        <v>48841</v>
      </c>
      <c r="C223" s="4">
        <v>441</v>
      </c>
      <c r="D223" s="9">
        <f>IF(A223=226,SUM(B224:B228),"ERROR")</f>
        <v>250890</v>
      </c>
    </row>
    <row r="224" spans="1:4" x14ac:dyDescent="0.25">
      <c r="A224" s="4">
        <v>227</v>
      </c>
      <c r="B224" s="9">
        <f t="shared" si="3"/>
        <v>49284</v>
      </c>
      <c r="C224" s="4">
        <v>443</v>
      </c>
      <c r="D224" s="9">
        <f>IF(A224=227,SUM(B225:B229),"ERROR")</f>
        <v>253135</v>
      </c>
    </row>
    <row r="225" spans="1:4" x14ac:dyDescent="0.25">
      <c r="A225" s="4">
        <v>228</v>
      </c>
      <c r="B225" s="9">
        <f t="shared" si="3"/>
        <v>49729</v>
      </c>
      <c r="C225" s="4">
        <v>445</v>
      </c>
      <c r="D225" s="9">
        <f>IF(A225=228,SUM(B226:B230),"ERROR")</f>
        <v>255390</v>
      </c>
    </row>
    <row r="226" spans="1:4" x14ac:dyDescent="0.25">
      <c r="A226" s="4">
        <v>229</v>
      </c>
      <c r="B226" s="9">
        <f t="shared" si="3"/>
        <v>50176</v>
      </c>
      <c r="C226" s="4">
        <v>447</v>
      </c>
      <c r="D226" s="9">
        <f>IF(A226=229,SUM(B227:B231),"ERROR")</f>
        <v>257655</v>
      </c>
    </row>
    <row r="227" spans="1:4" x14ac:dyDescent="0.25">
      <c r="A227" s="4">
        <v>230</v>
      </c>
      <c r="B227" s="9">
        <f t="shared" si="3"/>
        <v>50625</v>
      </c>
      <c r="C227" s="4">
        <v>449</v>
      </c>
      <c r="D227" s="9">
        <f>IF(A227=230,SUM(B228:B232),"ERROR")</f>
        <v>259930</v>
      </c>
    </row>
    <row r="228" spans="1:4" x14ac:dyDescent="0.25">
      <c r="A228" s="4">
        <v>231</v>
      </c>
      <c r="B228" s="9">
        <f t="shared" si="3"/>
        <v>51076</v>
      </c>
      <c r="C228" s="4">
        <v>451</v>
      </c>
      <c r="D228" s="9">
        <f>IF(A228=231,SUM(B229:B233),"ERROR")</f>
        <v>262215</v>
      </c>
    </row>
    <row r="229" spans="1:4" x14ac:dyDescent="0.25">
      <c r="A229" s="4">
        <v>232</v>
      </c>
      <c r="B229" s="9">
        <f t="shared" si="3"/>
        <v>51529</v>
      </c>
      <c r="C229" s="4">
        <v>453</v>
      </c>
      <c r="D229" s="9">
        <f>IF(A229=232,SUM(B230:B234),"ERROR")</f>
        <v>264510</v>
      </c>
    </row>
    <row r="230" spans="1:4" x14ac:dyDescent="0.25">
      <c r="A230" s="4">
        <v>233</v>
      </c>
      <c r="B230" s="9">
        <f t="shared" si="3"/>
        <v>51984</v>
      </c>
      <c r="C230" s="4">
        <v>455</v>
      </c>
      <c r="D230" s="9">
        <f>IF(A230=233,SUM(B231:B235),"ERROR")</f>
        <v>266815</v>
      </c>
    </row>
    <row r="231" spans="1:4" x14ac:dyDescent="0.25">
      <c r="A231" s="4">
        <v>234</v>
      </c>
      <c r="B231" s="9">
        <f t="shared" si="3"/>
        <v>52441</v>
      </c>
      <c r="C231" s="4">
        <v>457</v>
      </c>
      <c r="D231" s="9">
        <f>IF(A231=234,SUM(B232:B236),"ERROR")</f>
        <v>269130</v>
      </c>
    </row>
    <row r="232" spans="1:4" x14ac:dyDescent="0.25">
      <c r="A232" s="4">
        <v>235</v>
      </c>
      <c r="B232" s="9">
        <f t="shared" si="3"/>
        <v>52900</v>
      </c>
      <c r="C232" s="4">
        <v>459</v>
      </c>
      <c r="D232" s="9">
        <f>IF(A232=235,SUM(B233:B237),"ERROR")</f>
        <v>271455</v>
      </c>
    </row>
    <row r="233" spans="1:4" x14ac:dyDescent="0.25">
      <c r="A233" s="4">
        <v>236</v>
      </c>
      <c r="B233" s="9">
        <f t="shared" si="3"/>
        <v>53361</v>
      </c>
      <c r="C233" s="4">
        <v>461</v>
      </c>
      <c r="D233" s="9">
        <f>IF(A233=236,SUM(B234:B238),"ERROR")</f>
        <v>273790</v>
      </c>
    </row>
    <row r="234" spans="1:4" x14ac:dyDescent="0.25">
      <c r="A234" s="4">
        <v>237</v>
      </c>
      <c r="B234" s="9">
        <f t="shared" si="3"/>
        <v>53824</v>
      </c>
      <c r="C234" s="4">
        <v>463</v>
      </c>
      <c r="D234" s="9">
        <f>IF(A234=237,SUM(B235:B239),"ERROR")</f>
        <v>276135</v>
      </c>
    </row>
    <row r="235" spans="1:4" x14ac:dyDescent="0.25">
      <c r="A235" s="4">
        <v>238</v>
      </c>
      <c r="B235" s="9">
        <f t="shared" si="3"/>
        <v>54289</v>
      </c>
      <c r="C235" s="4">
        <v>465</v>
      </c>
      <c r="D235" s="9">
        <f>IF(A235=238,SUM(B236:B240),"ERROR")</f>
        <v>278490</v>
      </c>
    </row>
    <row r="236" spans="1:4" x14ac:dyDescent="0.25">
      <c r="A236" s="4">
        <v>239</v>
      </c>
      <c r="B236" s="9">
        <f t="shared" si="3"/>
        <v>54756</v>
      </c>
      <c r="C236" s="4">
        <v>467</v>
      </c>
      <c r="D236" s="9">
        <f>IF(A236=239,SUM(B237:B241),"ERROR")</f>
        <v>280855</v>
      </c>
    </row>
    <row r="237" spans="1:4" x14ac:dyDescent="0.25">
      <c r="A237" s="4">
        <v>240</v>
      </c>
      <c r="B237" s="9">
        <f t="shared" si="3"/>
        <v>55225</v>
      </c>
      <c r="C237" s="4">
        <v>469</v>
      </c>
      <c r="D237" s="9">
        <f>IF(A237=240,SUM(B238:B242),"ERROR")</f>
        <v>283230</v>
      </c>
    </row>
    <row r="238" spans="1:4" x14ac:dyDescent="0.25">
      <c r="A238" s="4">
        <v>241</v>
      </c>
      <c r="B238" s="9">
        <f t="shared" si="3"/>
        <v>55696</v>
      </c>
      <c r="C238" s="4">
        <v>471</v>
      </c>
      <c r="D238" s="9">
        <f>IF(A238=241,SUM(B239:B243),"ERROR")</f>
        <v>285615</v>
      </c>
    </row>
    <row r="239" spans="1:4" x14ac:dyDescent="0.25">
      <c r="A239" s="4">
        <v>242</v>
      </c>
      <c r="B239" s="9">
        <f t="shared" si="3"/>
        <v>56169</v>
      </c>
      <c r="C239" s="4">
        <v>473</v>
      </c>
      <c r="D239" s="9">
        <f>IF(A239=242,SUM(B240:B244),"ERROR")</f>
        <v>288010</v>
      </c>
    </row>
    <row r="240" spans="1:4" x14ac:dyDescent="0.25">
      <c r="A240" s="4">
        <v>243</v>
      </c>
      <c r="B240" s="9">
        <f t="shared" si="3"/>
        <v>56644</v>
      </c>
      <c r="C240" s="4">
        <v>475</v>
      </c>
      <c r="D240" s="9">
        <f>IF(A240=243,SUM(B241:B245),"ERROR")</f>
        <v>290415</v>
      </c>
    </row>
    <row r="241" spans="1:4" x14ac:dyDescent="0.25">
      <c r="A241" s="4">
        <v>244</v>
      </c>
      <c r="B241" s="9">
        <f t="shared" si="3"/>
        <v>57121</v>
      </c>
      <c r="C241" s="4">
        <v>477</v>
      </c>
      <c r="D241" s="9">
        <f>IF(A241=244,SUM(B242:B246),"ERROR")</f>
        <v>292830</v>
      </c>
    </row>
    <row r="242" spans="1:4" x14ac:dyDescent="0.25">
      <c r="A242" s="4">
        <v>245</v>
      </c>
      <c r="B242" s="9">
        <f t="shared" si="3"/>
        <v>57600</v>
      </c>
      <c r="C242" s="4">
        <v>479</v>
      </c>
      <c r="D242" s="9">
        <f>IF(A242=245,SUM(B243:B247),"ERROR")</f>
        <v>295255</v>
      </c>
    </row>
    <row r="243" spans="1:4" x14ac:dyDescent="0.25">
      <c r="A243" s="4">
        <v>246</v>
      </c>
      <c r="B243" s="9">
        <f t="shared" si="3"/>
        <v>58081</v>
      </c>
      <c r="C243" s="4">
        <v>481</v>
      </c>
      <c r="D243" s="9">
        <f>IF(A243=246,SUM(B244:B248),"ERROR")</f>
        <v>297690</v>
      </c>
    </row>
    <row r="244" spans="1:4" x14ac:dyDescent="0.25">
      <c r="A244" s="4">
        <v>247</v>
      </c>
      <c r="B244" s="9">
        <f t="shared" si="3"/>
        <v>58564</v>
      </c>
      <c r="C244" s="4">
        <v>483</v>
      </c>
      <c r="D244" s="9">
        <f>IF(A244=247,SUM(B245:B249),"ERROR")</f>
        <v>300135</v>
      </c>
    </row>
    <row r="245" spans="1:4" x14ac:dyDescent="0.25">
      <c r="A245" s="4">
        <v>248</v>
      </c>
      <c r="B245" s="9">
        <f t="shared" si="3"/>
        <v>59049</v>
      </c>
      <c r="C245" s="4">
        <v>485</v>
      </c>
      <c r="D245" s="9">
        <f>IF(A245=248,SUM(B246:B250),"ERROR")</f>
        <v>302590</v>
      </c>
    </row>
    <row r="246" spans="1:4" x14ac:dyDescent="0.25">
      <c r="A246" s="4">
        <v>249</v>
      </c>
      <c r="B246" s="9">
        <f t="shared" si="3"/>
        <v>59536</v>
      </c>
      <c r="C246" s="4">
        <v>487</v>
      </c>
      <c r="D246" s="9">
        <f>IF(A246=249,SUM(B247:B251),"ERROR")</f>
        <v>305055</v>
      </c>
    </row>
    <row r="247" spans="1:4" x14ac:dyDescent="0.25">
      <c r="A247" s="4">
        <v>250</v>
      </c>
      <c r="B247" s="9">
        <f t="shared" si="3"/>
        <v>60025</v>
      </c>
      <c r="C247" s="4">
        <v>489</v>
      </c>
      <c r="D247" s="9">
        <f>IF(A247=250,SUM(B248:B252),"ERROR")</f>
        <v>307530</v>
      </c>
    </row>
    <row r="248" spans="1:4" x14ac:dyDescent="0.25">
      <c r="A248" s="4">
        <v>251</v>
      </c>
      <c r="B248" s="9">
        <f t="shared" si="3"/>
        <v>60516</v>
      </c>
      <c r="C248" s="4">
        <v>491</v>
      </c>
      <c r="D248" s="9">
        <f>IF(A248=251,SUM(B249:B253),"ERROR")</f>
        <v>310015</v>
      </c>
    </row>
    <row r="249" spans="1:4" x14ac:dyDescent="0.25">
      <c r="A249" s="4">
        <v>252</v>
      </c>
      <c r="B249" s="9">
        <f t="shared" si="3"/>
        <v>61009</v>
      </c>
      <c r="C249" s="4">
        <v>493</v>
      </c>
      <c r="D249" s="9">
        <f>IF(A249=252,SUM(B250:B254),"ERROR")</f>
        <v>312510</v>
      </c>
    </row>
    <row r="250" spans="1:4" x14ac:dyDescent="0.25">
      <c r="A250" s="4">
        <v>253</v>
      </c>
      <c r="B250" s="9">
        <f t="shared" si="3"/>
        <v>61504</v>
      </c>
      <c r="C250" s="4">
        <v>495</v>
      </c>
      <c r="D250" s="9">
        <f>IF(A250=253,SUM(B251:B255),"ERROR")</f>
        <v>315015</v>
      </c>
    </row>
    <row r="251" spans="1:4" x14ac:dyDescent="0.25">
      <c r="A251" s="4">
        <v>254</v>
      </c>
      <c r="B251" s="9">
        <f t="shared" si="3"/>
        <v>62001</v>
      </c>
      <c r="C251" s="4">
        <v>497</v>
      </c>
      <c r="D251" s="9">
        <f>IF(A251=254,SUM(B252:B256),"ERROR")</f>
        <v>317530</v>
      </c>
    </row>
    <row r="252" spans="1:4" x14ac:dyDescent="0.25">
      <c r="A252" s="4">
        <v>255</v>
      </c>
      <c r="B252" s="9">
        <f t="shared" si="3"/>
        <v>62500</v>
      </c>
      <c r="C252" s="4">
        <v>499</v>
      </c>
      <c r="D252" s="9">
        <f>IF(A252=255,SUM(B253:B257),"ERROR")</f>
        <v>320055</v>
      </c>
    </row>
    <row r="253" spans="1:4" x14ac:dyDescent="0.25">
      <c r="A253" s="4">
        <v>256</v>
      </c>
      <c r="B253" s="9">
        <f t="shared" si="3"/>
        <v>63001</v>
      </c>
      <c r="C253" s="4">
        <v>501</v>
      </c>
      <c r="D253" s="9">
        <f>IF(A253=256,SUM(B254:B258),"ERROR")</f>
        <v>322590</v>
      </c>
    </row>
    <row r="254" spans="1:4" x14ac:dyDescent="0.25">
      <c r="A254" s="4">
        <v>257</v>
      </c>
      <c r="B254" s="9">
        <f t="shared" si="3"/>
        <v>63504</v>
      </c>
      <c r="C254" s="4">
        <v>503</v>
      </c>
      <c r="D254" s="9">
        <f>IF(A254=257,SUM(B255:B259),"ERROR")</f>
        <v>325135</v>
      </c>
    </row>
    <row r="255" spans="1:4" x14ac:dyDescent="0.25">
      <c r="A255" s="4">
        <v>258</v>
      </c>
      <c r="B255" s="9">
        <f t="shared" si="3"/>
        <v>64009</v>
      </c>
      <c r="C255" s="4">
        <v>505</v>
      </c>
      <c r="D255" s="9">
        <f>IF(A255=258,SUM(B256:B260),"ERROR")</f>
        <v>327690</v>
      </c>
    </row>
    <row r="256" spans="1:4" x14ac:dyDescent="0.25">
      <c r="A256" s="4">
        <v>259</v>
      </c>
      <c r="B256" s="9">
        <f t="shared" si="3"/>
        <v>64516</v>
      </c>
      <c r="C256" s="4">
        <v>507</v>
      </c>
      <c r="D256" s="9">
        <f>IF(A256=259,SUM(B257:B261),"ERROR")</f>
        <v>330255</v>
      </c>
    </row>
    <row r="257" spans="1:4" x14ac:dyDescent="0.25">
      <c r="A257" s="4">
        <v>260</v>
      </c>
      <c r="B257" s="9">
        <f t="shared" si="3"/>
        <v>65025</v>
      </c>
      <c r="C257" s="4">
        <v>509</v>
      </c>
      <c r="D257" s="9">
        <f>IF(A257=260,SUM(B258:B262),"ERROR")</f>
        <v>332830</v>
      </c>
    </row>
    <row r="258" spans="1:4" x14ac:dyDescent="0.25">
      <c r="A258" s="4">
        <v>261</v>
      </c>
      <c r="B258" s="9">
        <f t="shared" si="3"/>
        <v>65536</v>
      </c>
      <c r="C258" s="4">
        <v>511</v>
      </c>
      <c r="D258" s="9">
        <f>IF(A258=261,SUM(B259:B263),"ERROR")</f>
        <v>335415</v>
      </c>
    </row>
    <row r="259" spans="1:4" x14ac:dyDescent="0.25">
      <c r="A259" s="4">
        <v>262</v>
      </c>
      <c r="B259" s="9">
        <f t="shared" si="3"/>
        <v>66049</v>
      </c>
      <c r="C259" s="4">
        <v>513</v>
      </c>
      <c r="D259" s="9">
        <f>IF(A259=262,SUM(B260:B264),"ERROR")</f>
        <v>338010</v>
      </c>
    </row>
    <row r="260" spans="1:4" x14ac:dyDescent="0.25">
      <c r="A260" s="4">
        <v>263</v>
      </c>
      <c r="B260" s="9">
        <f t="shared" si="3"/>
        <v>66564</v>
      </c>
      <c r="C260" s="4">
        <v>515</v>
      </c>
      <c r="D260" s="9">
        <f>IF(A260=263,SUM(B261:B265),"ERROR")</f>
        <v>340615</v>
      </c>
    </row>
    <row r="261" spans="1:4" x14ac:dyDescent="0.25">
      <c r="A261" s="4">
        <v>264</v>
      </c>
      <c r="B261" s="9">
        <f t="shared" si="3"/>
        <v>67081</v>
      </c>
      <c r="C261" s="4">
        <v>517</v>
      </c>
      <c r="D261" s="9">
        <f>IF(A261=264,SUM(B262:B266),"ERROR")</f>
        <v>343230</v>
      </c>
    </row>
    <row r="262" spans="1:4" x14ac:dyDescent="0.25">
      <c r="A262" s="4">
        <v>265</v>
      </c>
      <c r="B262" s="9">
        <f t="shared" ref="B262:B325" si="4">B261+C262</f>
        <v>67600</v>
      </c>
      <c r="C262" s="4">
        <v>519</v>
      </c>
      <c r="D262" s="9">
        <f>IF(A262=265,SUM(B263:B267),"ERROR")</f>
        <v>345855</v>
      </c>
    </row>
    <row r="263" spans="1:4" x14ac:dyDescent="0.25">
      <c r="A263" s="4">
        <v>266</v>
      </c>
      <c r="B263" s="9">
        <f t="shared" si="4"/>
        <v>68121</v>
      </c>
      <c r="C263" s="4">
        <v>521</v>
      </c>
      <c r="D263" s="9">
        <f>IF(A263=266,SUM(B264:B268),"ERROR")</f>
        <v>348490</v>
      </c>
    </row>
    <row r="264" spans="1:4" x14ac:dyDescent="0.25">
      <c r="A264" s="4">
        <v>267</v>
      </c>
      <c r="B264" s="9">
        <f t="shared" si="4"/>
        <v>68644</v>
      </c>
      <c r="C264" s="4">
        <v>523</v>
      </c>
      <c r="D264" s="9">
        <f>IF(A264=267,SUM(B265:B269),"ERROR")</f>
        <v>351135</v>
      </c>
    </row>
    <row r="265" spans="1:4" x14ac:dyDescent="0.25">
      <c r="A265" s="4">
        <v>268</v>
      </c>
      <c r="B265" s="9">
        <f t="shared" si="4"/>
        <v>69169</v>
      </c>
      <c r="C265" s="4">
        <v>525</v>
      </c>
      <c r="D265" s="9">
        <f>IF(A265=268,SUM(B266:B270),"ERROR")</f>
        <v>353790</v>
      </c>
    </row>
    <row r="266" spans="1:4" x14ac:dyDescent="0.25">
      <c r="A266" s="4">
        <v>269</v>
      </c>
      <c r="B266" s="9">
        <f t="shared" si="4"/>
        <v>69696</v>
      </c>
      <c r="C266" s="4">
        <v>527</v>
      </c>
      <c r="D266" s="9">
        <f>IF(A266=269,SUM(B267:B271),"ERROR")</f>
        <v>356455</v>
      </c>
    </row>
    <row r="267" spans="1:4" x14ac:dyDescent="0.25">
      <c r="A267" s="4">
        <v>270</v>
      </c>
      <c r="B267" s="9">
        <f t="shared" si="4"/>
        <v>70225</v>
      </c>
      <c r="C267" s="4">
        <v>529</v>
      </c>
      <c r="D267" s="9">
        <f>IF(A267=270,SUM(B268:B272),"ERROR")</f>
        <v>359130</v>
      </c>
    </row>
    <row r="268" spans="1:4" x14ac:dyDescent="0.25">
      <c r="A268" s="4">
        <v>271</v>
      </c>
      <c r="B268" s="9">
        <f t="shared" si="4"/>
        <v>70756</v>
      </c>
      <c r="C268" s="4">
        <v>531</v>
      </c>
      <c r="D268" s="9">
        <f>IF(A268=271,SUM(B269:B273),"ERROR")</f>
        <v>361815</v>
      </c>
    </row>
    <row r="269" spans="1:4" x14ac:dyDescent="0.25">
      <c r="A269" s="4">
        <v>272</v>
      </c>
      <c r="B269" s="9">
        <f t="shared" si="4"/>
        <v>71289</v>
      </c>
      <c r="C269" s="4">
        <v>533</v>
      </c>
      <c r="D269" s="9">
        <f>IF(A269=272,SUM(B270:B274),"ERROR")</f>
        <v>364510</v>
      </c>
    </row>
    <row r="270" spans="1:4" x14ac:dyDescent="0.25">
      <c r="A270" s="4">
        <v>273</v>
      </c>
      <c r="B270" s="9">
        <f t="shared" si="4"/>
        <v>71824</v>
      </c>
      <c r="C270" s="4">
        <v>535</v>
      </c>
      <c r="D270" s="9">
        <f>IF(A270=273,SUM(B271:B275),"ERROR")</f>
        <v>367215</v>
      </c>
    </row>
    <row r="271" spans="1:4" x14ac:dyDescent="0.25">
      <c r="A271" s="4">
        <v>274</v>
      </c>
      <c r="B271" s="9">
        <f t="shared" si="4"/>
        <v>72361</v>
      </c>
      <c r="C271" s="4">
        <v>537</v>
      </c>
      <c r="D271" s="9">
        <f>IF(A271=274,SUM(B272:B276),"ERROR")</f>
        <v>369930</v>
      </c>
    </row>
    <row r="272" spans="1:4" x14ac:dyDescent="0.25">
      <c r="A272" s="4">
        <v>275</v>
      </c>
      <c r="B272" s="9">
        <f t="shared" si="4"/>
        <v>72900</v>
      </c>
      <c r="C272" s="4">
        <v>539</v>
      </c>
      <c r="D272" s="9">
        <f>IF(A272=275,SUM(B273:B277),"ERROR")</f>
        <v>372655</v>
      </c>
    </row>
    <row r="273" spans="1:4" x14ac:dyDescent="0.25">
      <c r="A273" s="4">
        <v>276</v>
      </c>
      <c r="B273" s="9">
        <f t="shared" si="4"/>
        <v>73441</v>
      </c>
      <c r="C273" s="4">
        <v>541</v>
      </c>
      <c r="D273" s="9">
        <f>IF(A273=276,SUM(B274:B278),"ERROR")</f>
        <v>375390</v>
      </c>
    </row>
    <row r="274" spans="1:4" x14ac:dyDescent="0.25">
      <c r="A274" s="4">
        <v>277</v>
      </c>
      <c r="B274" s="9">
        <f t="shared" si="4"/>
        <v>73984</v>
      </c>
      <c r="C274" s="4">
        <v>543</v>
      </c>
      <c r="D274" s="9">
        <f>IF(A274=277,SUM(B275:B279),"ERROR")</f>
        <v>378135</v>
      </c>
    </row>
    <row r="275" spans="1:4" x14ac:dyDescent="0.25">
      <c r="A275" s="4">
        <v>278</v>
      </c>
      <c r="B275" s="9">
        <f t="shared" si="4"/>
        <v>74529</v>
      </c>
      <c r="C275" s="4">
        <v>545</v>
      </c>
      <c r="D275" s="9">
        <f>IF(A275=278,SUM(B276:B280),"ERROR")</f>
        <v>380890</v>
      </c>
    </row>
    <row r="276" spans="1:4" x14ac:dyDescent="0.25">
      <c r="A276" s="4">
        <v>279</v>
      </c>
      <c r="B276" s="9">
        <f t="shared" si="4"/>
        <v>75076</v>
      </c>
      <c r="C276" s="4">
        <v>547</v>
      </c>
      <c r="D276" s="9">
        <f>IF(A276=279,SUM(B277:B281),"ERROR")</f>
        <v>383655</v>
      </c>
    </row>
    <row r="277" spans="1:4" x14ac:dyDescent="0.25">
      <c r="A277" s="4">
        <v>280</v>
      </c>
      <c r="B277" s="9">
        <f t="shared" si="4"/>
        <v>75625</v>
      </c>
      <c r="C277" s="4">
        <v>549</v>
      </c>
      <c r="D277" s="9">
        <f>IF(A277=280,SUM(B278:B282),"ERROR")</f>
        <v>386430</v>
      </c>
    </row>
    <row r="278" spans="1:4" x14ac:dyDescent="0.25">
      <c r="A278" s="4">
        <v>281</v>
      </c>
      <c r="B278" s="9">
        <f t="shared" si="4"/>
        <v>76176</v>
      </c>
      <c r="C278" s="4">
        <v>551</v>
      </c>
      <c r="D278" s="9">
        <f>IF(A278=281,SUM(B279:B283),"ERROR")</f>
        <v>389215</v>
      </c>
    </row>
    <row r="279" spans="1:4" x14ac:dyDescent="0.25">
      <c r="A279" s="4">
        <v>282</v>
      </c>
      <c r="B279" s="9">
        <f t="shared" si="4"/>
        <v>76729</v>
      </c>
      <c r="C279" s="4">
        <v>553</v>
      </c>
      <c r="D279" s="9">
        <f>IF(A279=282,SUM(B280:B284),"ERROR")</f>
        <v>392010</v>
      </c>
    </row>
    <row r="280" spans="1:4" x14ac:dyDescent="0.25">
      <c r="A280" s="4">
        <v>283</v>
      </c>
      <c r="B280" s="9">
        <f t="shared" si="4"/>
        <v>77284</v>
      </c>
      <c r="C280" s="4">
        <v>555</v>
      </c>
      <c r="D280" s="9">
        <f>IF(A280=283,SUM(B281:B285),"ERROR")</f>
        <v>394815</v>
      </c>
    </row>
    <row r="281" spans="1:4" x14ac:dyDescent="0.25">
      <c r="A281" s="4">
        <v>284</v>
      </c>
      <c r="B281" s="9">
        <f t="shared" si="4"/>
        <v>77841</v>
      </c>
      <c r="C281" s="4">
        <v>557</v>
      </c>
      <c r="D281" s="9">
        <f>IF(A281=284,SUM(B282:B286),"ERROR")</f>
        <v>397630</v>
      </c>
    </row>
    <row r="282" spans="1:4" x14ac:dyDescent="0.25">
      <c r="A282" s="4">
        <v>285</v>
      </c>
      <c r="B282" s="9">
        <f t="shared" si="4"/>
        <v>78400</v>
      </c>
      <c r="C282" s="4">
        <v>559</v>
      </c>
      <c r="D282" s="9">
        <f>IF(A282=285,SUM(B283:B287),"ERROR")</f>
        <v>400455</v>
      </c>
    </row>
    <row r="283" spans="1:4" x14ac:dyDescent="0.25">
      <c r="A283" s="4">
        <v>286</v>
      </c>
      <c r="B283" s="9">
        <f t="shared" si="4"/>
        <v>78961</v>
      </c>
      <c r="C283" s="4">
        <v>561</v>
      </c>
      <c r="D283" s="9">
        <f>IF(A283=286,SUM(B284:B288),"ERROR")</f>
        <v>403290</v>
      </c>
    </row>
    <row r="284" spans="1:4" x14ac:dyDescent="0.25">
      <c r="A284" s="4">
        <v>287</v>
      </c>
      <c r="B284" s="9">
        <f t="shared" si="4"/>
        <v>79524</v>
      </c>
      <c r="C284" s="4">
        <v>563</v>
      </c>
      <c r="D284" s="9">
        <f>IF(A284=287,SUM(B285:B289),"ERROR")</f>
        <v>406135</v>
      </c>
    </row>
    <row r="285" spans="1:4" x14ac:dyDescent="0.25">
      <c r="A285" s="4">
        <v>288</v>
      </c>
      <c r="B285" s="9">
        <f t="shared" si="4"/>
        <v>80089</v>
      </c>
      <c r="C285" s="4">
        <v>565</v>
      </c>
      <c r="D285" s="9">
        <f>IF(A285=288,SUM(B286:B290),"ERROR")</f>
        <v>408990</v>
      </c>
    </row>
    <row r="286" spans="1:4" x14ac:dyDescent="0.25">
      <c r="A286" s="4">
        <v>289</v>
      </c>
      <c r="B286" s="9">
        <f t="shared" si="4"/>
        <v>80656</v>
      </c>
      <c r="C286" s="4">
        <v>567</v>
      </c>
      <c r="D286" s="9">
        <f>IF(A286=289,SUM(B287:B291),"ERROR")</f>
        <v>411855</v>
      </c>
    </row>
    <row r="287" spans="1:4" x14ac:dyDescent="0.25">
      <c r="A287" s="4">
        <v>290</v>
      </c>
      <c r="B287" s="9">
        <f t="shared" si="4"/>
        <v>81225</v>
      </c>
      <c r="C287" s="4">
        <v>569</v>
      </c>
      <c r="D287" s="9">
        <f>IF(A287=290,SUM(B288:B292),"ERROR")</f>
        <v>414730</v>
      </c>
    </row>
    <row r="288" spans="1:4" x14ac:dyDescent="0.25">
      <c r="A288" s="4">
        <v>291</v>
      </c>
      <c r="B288" s="9">
        <f t="shared" si="4"/>
        <v>81796</v>
      </c>
      <c r="C288" s="4">
        <v>571</v>
      </c>
      <c r="D288" s="9">
        <f>IF(A288=291,SUM(B289:B293),"ERROR")</f>
        <v>417615</v>
      </c>
    </row>
    <row r="289" spans="1:4" x14ac:dyDescent="0.25">
      <c r="A289" s="4">
        <v>292</v>
      </c>
      <c r="B289" s="9">
        <f t="shared" si="4"/>
        <v>82369</v>
      </c>
      <c r="C289" s="4">
        <v>573</v>
      </c>
      <c r="D289" s="9">
        <f>IF(A289=292,SUM(B290:B294),"ERROR")</f>
        <v>420510</v>
      </c>
    </row>
    <row r="290" spans="1:4" x14ac:dyDescent="0.25">
      <c r="A290" s="4">
        <v>293</v>
      </c>
      <c r="B290" s="9">
        <f t="shared" si="4"/>
        <v>82944</v>
      </c>
      <c r="C290" s="4">
        <v>575</v>
      </c>
      <c r="D290" s="9">
        <f>IF(A290=293,SUM(B291:B295),"ERROR")</f>
        <v>423415</v>
      </c>
    </row>
    <row r="291" spans="1:4" x14ac:dyDescent="0.25">
      <c r="A291" s="4">
        <v>294</v>
      </c>
      <c r="B291" s="9">
        <f t="shared" si="4"/>
        <v>83521</v>
      </c>
      <c r="C291" s="4">
        <v>577</v>
      </c>
      <c r="D291" s="9">
        <f>IF(A291=294,SUM(B292:B296),"ERROR")</f>
        <v>426330</v>
      </c>
    </row>
    <row r="292" spans="1:4" x14ac:dyDescent="0.25">
      <c r="A292" s="4">
        <v>295</v>
      </c>
      <c r="B292" s="9">
        <f t="shared" si="4"/>
        <v>84100</v>
      </c>
      <c r="C292" s="4">
        <v>579</v>
      </c>
      <c r="D292" s="9">
        <f>IF(A292=295,SUM(B293:B297),"ERROR")</f>
        <v>429255</v>
      </c>
    </row>
    <row r="293" spans="1:4" x14ac:dyDescent="0.25">
      <c r="A293" s="4">
        <v>296</v>
      </c>
      <c r="B293" s="9">
        <f t="shared" si="4"/>
        <v>84681</v>
      </c>
      <c r="C293" s="4">
        <v>581</v>
      </c>
      <c r="D293" s="9">
        <f>IF(A293=296,SUM(B294:B298),"ERROR")</f>
        <v>432190</v>
      </c>
    </row>
    <row r="294" spans="1:4" x14ac:dyDescent="0.25">
      <c r="A294" s="4">
        <v>297</v>
      </c>
      <c r="B294" s="9">
        <f t="shared" si="4"/>
        <v>85264</v>
      </c>
      <c r="C294" s="4">
        <v>583</v>
      </c>
      <c r="D294" s="9">
        <f>IF(A294=297,SUM(B295:B299),"ERROR")</f>
        <v>435135</v>
      </c>
    </row>
    <row r="295" spans="1:4" x14ac:dyDescent="0.25">
      <c r="A295" s="4">
        <v>298</v>
      </c>
      <c r="B295" s="9">
        <f t="shared" si="4"/>
        <v>85849</v>
      </c>
      <c r="C295" s="4">
        <v>585</v>
      </c>
      <c r="D295" s="9">
        <f>IF(A295=298,SUM(B296:B300),"ERROR")</f>
        <v>438090</v>
      </c>
    </row>
    <row r="296" spans="1:4" x14ac:dyDescent="0.25">
      <c r="A296" s="4">
        <v>299</v>
      </c>
      <c r="B296" s="9">
        <f t="shared" si="4"/>
        <v>86436</v>
      </c>
      <c r="C296" s="4">
        <v>587</v>
      </c>
      <c r="D296" s="9">
        <f>IF(A296=299,SUM(B297:B301),"ERROR")</f>
        <v>441055</v>
      </c>
    </row>
    <row r="297" spans="1:4" x14ac:dyDescent="0.25">
      <c r="A297" s="4">
        <v>300</v>
      </c>
      <c r="B297" s="9">
        <f t="shared" si="4"/>
        <v>87025</v>
      </c>
      <c r="C297" s="4">
        <v>589</v>
      </c>
      <c r="D297" s="9">
        <f>IF(A297=300,SUM(B298:B302),"ERROR")</f>
        <v>444030</v>
      </c>
    </row>
    <row r="298" spans="1:4" x14ac:dyDescent="0.25">
      <c r="A298" s="4">
        <v>301</v>
      </c>
      <c r="B298" s="9">
        <f t="shared" si="4"/>
        <v>87616</v>
      </c>
      <c r="C298" s="4">
        <v>591</v>
      </c>
      <c r="D298" s="9">
        <f>IF(A298=301,SUM(B299:B303),"ERROR")</f>
        <v>447015</v>
      </c>
    </row>
    <row r="299" spans="1:4" x14ac:dyDescent="0.25">
      <c r="A299" s="4">
        <v>302</v>
      </c>
      <c r="B299" s="9">
        <f t="shared" si="4"/>
        <v>88209</v>
      </c>
      <c r="C299" s="4">
        <v>593</v>
      </c>
      <c r="D299" s="9">
        <f>IF(A299=302,SUM(B300:B304),"ERROR")</f>
        <v>450010</v>
      </c>
    </row>
    <row r="300" spans="1:4" x14ac:dyDescent="0.25">
      <c r="A300" s="4">
        <v>303</v>
      </c>
      <c r="B300" s="9">
        <f t="shared" si="4"/>
        <v>88804</v>
      </c>
      <c r="C300" s="4">
        <v>595</v>
      </c>
      <c r="D300" s="9">
        <f>IF(A300=303,SUM(B301:B305),"ERROR")</f>
        <v>453015</v>
      </c>
    </row>
    <row r="301" spans="1:4" x14ac:dyDescent="0.25">
      <c r="A301" s="4">
        <v>304</v>
      </c>
      <c r="B301" s="9">
        <f t="shared" si="4"/>
        <v>89401</v>
      </c>
      <c r="C301" s="4">
        <v>597</v>
      </c>
      <c r="D301" s="9">
        <f>IF(A301=304,SUM(B302:B306),"ERROR")</f>
        <v>456030</v>
      </c>
    </row>
    <row r="302" spans="1:4" x14ac:dyDescent="0.25">
      <c r="A302" s="4">
        <v>305</v>
      </c>
      <c r="B302" s="9">
        <f t="shared" si="4"/>
        <v>90000</v>
      </c>
      <c r="C302" s="4">
        <v>599</v>
      </c>
      <c r="D302" s="9">
        <f>IF(A302=305,SUM(B303:B307),"ERROR")</f>
        <v>459055</v>
      </c>
    </row>
    <row r="303" spans="1:4" x14ac:dyDescent="0.25">
      <c r="A303" s="4">
        <v>306</v>
      </c>
      <c r="B303" s="9">
        <f t="shared" si="4"/>
        <v>90601</v>
      </c>
      <c r="C303" s="4">
        <v>601</v>
      </c>
      <c r="D303" s="9">
        <f>IF(A303=306,SUM(B304:B308),"ERROR")</f>
        <v>462090</v>
      </c>
    </row>
    <row r="304" spans="1:4" x14ac:dyDescent="0.25">
      <c r="A304" s="4">
        <v>307</v>
      </c>
      <c r="B304" s="9">
        <f t="shared" si="4"/>
        <v>91204</v>
      </c>
      <c r="C304" s="4">
        <v>603</v>
      </c>
      <c r="D304" s="9">
        <f>IF(A304=307,SUM(B305:B309),"ERROR")</f>
        <v>465135</v>
      </c>
    </row>
    <row r="305" spans="1:4" x14ac:dyDescent="0.25">
      <c r="A305" s="4">
        <v>308</v>
      </c>
      <c r="B305" s="9">
        <f t="shared" si="4"/>
        <v>91809</v>
      </c>
      <c r="C305" s="4">
        <v>605</v>
      </c>
      <c r="D305" s="9">
        <f>IF(A305=308,SUM(B306:B310),"ERROR")</f>
        <v>468190</v>
      </c>
    </row>
    <row r="306" spans="1:4" x14ac:dyDescent="0.25">
      <c r="A306" s="4">
        <v>309</v>
      </c>
      <c r="B306" s="9">
        <f t="shared" si="4"/>
        <v>92416</v>
      </c>
      <c r="C306" s="4">
        <v>607</v>
      </c>
      <c r="D306" s="9">
        <f>IF(A306=309,SUM(B307:B311),"ERROR")</f>
        <v>471255</v>
      </c>
    </row>
    <row r="307" spans="1:4" x14ac:dyDescent="0.25">
      <c r="A307" s="4">
        <v>310</v>
      </c>
      <c r="B307" s="9">
        <f t="shared" si="4"/>
        <v>93025</v>
      </c>
      <c r="C307" s="4">
        <v>609</v>
      </c>
      <c r="D307" s="9">
        <f>IF(A307=310,SUM(B308:B312),"ERROR")</f>
        <v>474330</v>
      </c>
    </row>
    <row r="308" spans="1:4" x14ac:dyDescent="0.25">
      <c r="A308" s="4">
        <v>311</v>
      </c>
      <c r="B308" s="9">
        <f t="shared" si="4"/>
        <v>93636</v>
      </c>
      <c r="C308" s="4">
        <v>611</v>
      </c>
      <c r="D308" s="9">
        <f>IF(A308=311,SUM(B309:B313),"ERROR")</f>
        <v>477415</v>
      </c>
    </row>
    <row r="309" spans="1:4" x14ac:dyDescent="0.25">
      <c r="A309" s="4">
        <v>312</v>
      </c>
      <c r="B309" s="9">
        <f t="shared" si="4"/>
        <v>94249</v>
      </c>
      <c r="C309" s="4">
        <v>613</v>
      </c>
      <c r="D309" s="9">
        <f>IF(A309=312,SUM(B310:B314),"ERROR")</f>
        <v>480510</v>
      </c>
    </row>
    <row r="310" spans="1:4" x14ac:dyDescent="0.25">
      <c r="A310" s="4">
        <v>313</v>
      </c>
      <c r="B310" s="9">
        <f t="shared" si="4"/>
        <v>94864</v>
      </c>
      <c r="C310" s="4">
        <v>615</v>
      </c>
      <c r="D310" s="9">
        <f>IF(A310=313,SUM(B311:B315),"ERROR")</f>
        <v>483615</v>
      </c>
    </row>
    <row r="311" spans="1:4" x14ac:dyDescent="0.25">
      <c r="A311" s="4">
        <v>314</v>
      </c>
      <c r="B311" s="9">
        <f t="shared" si="4"/>
        <v>95481</v>
      </c>
      <c r="C311" s="4">
        <v>617</v>
      </c>
      <c r="D311" s="9">
        <f>IF(A311=314,SUM(B312:B316),"ERROR")</f>
        <v>486730</v>
      </c>
    </row>
    <row r="312" spans="1:4" x14ac:dyDescent="0.25">
      <c r="A312" s="4">
        <v>315</v>
      </c>
      <c r="B312" s="9">
        <f t="shared" si="4"/>
        <v>96100</v>
      </c>
      <c r="C312" s="4">
        <v>619</v>
      </c>
      <c r="D312" s="9">
        <f>IF(A312=315,SUM(B313:B317),"ERROR")</f>
        <v>489855</v>
      </c>
    </row>
    <row r="313" spans="1:4" x14ac:dyDescent="0.25">
      <c r="A313" s="4">
        <v>316</v>
      </c>
      <c r="B313" s="9">
        <f t="shared" si="4"/>
        <v>96721</v>
      </c>
      <c r="C313" s="4">
        <v>621</v>
      </c>
      <c r="D313" s="9">
        <f>IF(A313=316,SUM(B314:B318),"ERROR")</f>
        <v>492990</v>
      </c>
    </row>
    <row r="314" spans="1:4" x14ac:dyDescent="0.25">
      <c r="A314" s="4">
        <v>317</v>
      </c>
      <c r="B314" s="9">
        <f t="shared" si="4"/>
        <v>97344</v>
      </c>
      <c r="C314" s="4">
        <v>623</v>
      </c>
      <c r="D314" s="9">
        <f>IF(A314=317,SUM(B315:B319),"ERROR")</f>
        <v>496135</v>
      </c>
    </row>
    <row r="315" spans="1:4" x14ac:dyDescent="0.25">
      <c r="A315" s="4">
        <v>318</v>
      </c>
      <c r="B315" s="9">
        <f t="shared" si="4"/>
        <v>97969</v>
      </c>
      <c r="C315" s="4">
        <v>625</v>
      </c>
      <c r="D315" s="9">
        <f>IF(A315=318,SUM(B316:B320),"ERROR")</f>
        <v>499290</v>
      </c>
    </row>
    <row r="316" spans="1:4" x14ac:dyDescent="0.25">
      <c r="A316" s="4">
        <v>319</v>
      </c>
      <c r="B316" s="9">
        <f t="shared" si="4"/>
        <v>98596</v>
      </c>
      <c r="C316" s="4">
        <v>627</v>
      </c>
      <c r="D316" s="9">
        <f>IF(A316=319,SUM(B317:B321),"ERROR")</f>
        <v>502455</v>
      </c>
    </row>
    <row r="317" spans="1:4" x14ac:dyDescent="0.25">
      <c r="A317" s="4">
        <v>320</v>
      </c>
      <c r="B317" s="9">
        <f t="shared" si="4"/>
        <v>99225</v>
      </c>
      <c r="C317" s="4">
        <v>629</v>
      </c>
      <c r="D317" s="9">
        <f>IF(A317=320,SUM(B318:B322),"ERROR")</f>
        <v>505630</v>
      </c>
    </row>
    <row r="318" spans="1:4" x14ac:dyDescent="0.25">
      <c r="A318" s="4">
        <v>321</v>
      </c>
      <c r="B318" s="9">
        <f t="shared" si="4"/>
        <v>99856</v>
      </c>
      <c r="C318" s="4">
        <v>631</v>
      </c>
      <c r="D318" s="9">
        <f>IF(A318=321,SUM(B319:B323),"ERROR")</f>
        <v>508815</v>
      </c>
    </row>
    <row r="319" spans="1:4" x14ac:dyDescent="0.25">
      <c r="A319" s="4">
        <v>322</v>
      </c>
      <c r="B319" s="9">
        <f t="shared" si="4"/>
        <v>100489</v>
      </c>
      <c r="C319" s="4">
        <v>633</v>
      </c>
      <c r="D319" s="9">
        <f>IF(A319=322,SUM(B320:B324),"ERROR")</f>
        <v>512010</v>
      </c>
    </row>
    <row r="320" spans="1:4" x14ac:dyDescent="0.25">
      <c r="A320" s="4">
        <v>323</v>
      </c>
      <c r="B320" s="9">
        <f t="shared" si="4"/>
        <v>101124</v>
      </c>
      <c r="C320" s="4">
        <v>635</v>
      </c>
      <c r="D320" s="9">
        <f>IF(A320=323,SUM(B321:B325),"ERROR")</f>
        <v>515215</v>
      </c>
    </row>
    <row r="321" spans="1:4" x14ac:dyDescent="0.25">
      <c r="A321" s="4">
        <v>324</v>
      </c>
      <c r="B321" s="9">
        <f t="shared" si="4"/>
        <v>101761</v>
      </c>
      <c r="C321" s="4">
        <v>637</v>
      </c>
      <c r="D321" s="9">
        <f>IF(A321=324,SUM(B322:B326),"ERROR")</f>
        <v>518430</v>
      </c>
    </row>
    <row r="322" spans="1:4" x14ac:dyDescent="0.25">
      <c r="A322" s="4">
        <v>325</v>
      </c>
      <c r="B322" s="9">
        <f t="shared" si="4"/>
        <v>102400</v>
      </c>
      <c r="C322" s="4">
        <v>639</v>
      </c>
      <c r="D322" s="9">
        <f>IF(A322=325,SUM(B323:B327),"ERROR")</f>
        <v>521655</v>
      </c>
    </row>
    <row r="323" spans="1:4" x14ac:dyDescent="0.25">
      <c r="A323" s="4">
        <v>326</v>
      </c>
      <c r="B323" s="9">
        <f t="shared" si="4"/>
        <v>103041</v>
      </c>
      <c r="C323" s="4">
        <v>641</v>
      </c>
      <c r="D323" s="9">
        <f>IF(A323=326,SUM(B324:B328),"ERROR")</f>
        <v>524890</v>
      </c>
    </row>
    <row r="324" spans="1:4" x14ac:dyDescent="0.25">
      <c r="A324" s="4">
        <v>327</v>
      </c>
      <c r="B324" s="9">
        <f t="shared" si="4"/>
        <v>103684</v>
      </c>
      <c r="C324" s="4">
        <v>643</v>
      </c>
      <c r="D324" s="9">
        <f>IF(A324=327,SUM(B325:B329),"ERROR")</f>
        <v>528135</v>
      </c>
    </row>
    <row r="325" spans="1:4" x14ac:dyDescent="0.25">
      <c r="A325" s="4">
        <v>328</v>
      </c>
      <c r="B325" s="9">
        <f t="shared" si="4"/>
        <v>104329</v>
      </c>
      <c r="C325" s="4">
        <v>645</v>
      </c>
      <c r="D325" s="9">
        <f>IF(A325=328,SUM(B326:B330),"ERROR")</f>
        <v>531390</v>
      </c>
    </row>
    <row r="326" spans="1:4" x14ac:dyDescent="0.25">
      <c r="A326" s="4">
        <v>329</v>
      </c>
      <c r="B326" s="9">
        <f t="shared" ref="B326:B389" si="5">B325+C326</f>
        <v>104976</v>
      </c>
      <c r="C326" s="4">
        <v>647</v>
      </c>
      <c r="D326" s="9">
        <f>IF(A326=329,SUM(B327:B331),"ERROR")</f>
        <v>534655</v>
      </c>
    </row>
    <row r="327" spans="1:4" x14ac:dyDescent="0.25">
      <c r="A327" s="4">
        <v>330</v>
      </c>
      <c r="B327" s="9">
        <f t="shared" si="5"/>
        <v>105625</v>
      </c>
      <c r="C327" s="4">
        <v>649</v>
      </c>
      <c r="D327" s="9">
        <f>IF(A327=330,SUM(B328:B332),"ERROR")</f>
        <v>537930</v>
      </c>
    </row>
    <row r="328" spans="1:4" x14ac:dyDescent="0.25">
      <c r="A328" s="4">
        <v>331</v>
      </c>
      <c r="B328" s="9">
        <f t="shared" si="5"/>
        <v>106276</v>
      </c>
      <c r="C328" s="4">
        <v>651</v>
      </c>
      <c r="D328" s="9">
        <f>IF(A328=331,SUM(B329:B333),"ERROR")</f>
        <v>541215</v>
      </c>
    </row>
    <row r="329" spans="1:4" x14ac:dyDescent="0.25">
      <c r="A329" s="4">
        <v>332</v>
      </c>
      <c r="B329" s="9">
        <f t="shared" si="5"/>
        <v>106929</v>
      </c>
      <c r="C329" s="4">
        <v>653</v>
      </c>
      <c r="D329" s="9">
        <f>IF(A329=332,SUM(B330:B334),"ERROR")</f>
        <v>544510</v>
      </c>
    </row>
    <row r="330" spans="1:4" x14ac:dyDescent="0.25">
      <c r="A330" s="4">
        <v>333</v>
      </c>
      <c r="B330" s="9">
        <f t="shared" si="5"/>
        <v>107584</v>
      </c>
      <c r="C330" s="4">
        <v>655</v>
      </c>
      <c r="D330" s="9">
        <f>IF(A330=333,SUM(B331:B335),"ERROR")</f>
        <v>547815</v>
      </c>
    </row>
    <row r="331" spans="1:4" x14ac:dyDescent="0.25">
      <c r="A331" s="4">
        <v>334</v>
      </c>
      <c r="B331" s="9">
        <f t="shared" si="5"/>
        <v>108241</v>
      </c>
      <c r="C331" s="4">
        <v>657</v>
      </c>
      <c r="D331" s="9">
        <f>IF(A331=334,SUM(B332:B336),"ERROR")</f>
        <v>551130</v>
      </c>
    </row>
    <row r="332" spans="1:4" x14ac:dyDescent="0.25">
      <c r="A332" s="4">
        <v>335</v>
      </c>
      <c r="B332" s="9">
        <f t="shared" si="5"/>
        <v>108900</v>
      </c>
      <c r="C332" s="4">
        <v>659</v>
      </c>
      <c r="D332" s="9">
        <f>IF(A332=335,SUM(B333:B337),"ERROR")</f>
        <v>554455</v>
      </c>
    </row>
    <row r="333" spans="1:4" x14ac:dyDescent="0.25">
      <c r="A333" s="4">
        <v>336</v>
      </c>
      <c r="B333" s="9">
        <f t="shared" si="5"/>
        <v>109561</v>
      </c>
      <c r="C333" s="4">
        <v>661</v>
      </c>
      <c r="D333" s="9">
        <f>IF(A333=336,SUM(B334:B338),"ERROR")</f>
        <v>557790</v>
      </c>
    </row>
    <row r="334" spans="1:4" x14ac:dyDescent="0.25">
      <c r="A334" s="4">
        <v>337</v>
      </c>
      <c r="B334" s="9">
        <f t="shared" si="5"/>
        <v>110224</v>
      </c>
      <c r="C334" s="4">
        <v>663</v>
      </c>
      <c r="D334" s="9">
        <f>IF(A334=337,SUM(B335:B339),"ERROR")</f>
        <v>561135</v>
      </c>
    </row>
    <row r="335" spans="1:4" x14ac:dyDescent="0.25">
      <c r="A335" s="4">
        <v>338</v>
      </c>
      <c r="B335" s="9">
        <f t="shared" si="5"/>
        <v>110889</v>
      </c>
      <c r="C335" s="4">
        <v>665</v>
      </c>
      <c r="D335" s="9">
        <f>IF(A335=338,SUM(B336:B340),"ERROR")</f>
        <v>564490</v>
      </c>
    </row>
    <row r="336" spans="1:4" x14ac:dyDescent="0.25">
      <c r="A336" s="4">
        <v>339</v>
      </c>
      <c r="B336" s="9">
        <f t="shared" si="5"/>
        <v>111556</v>
      </c>
      <c r="C336" s="4">
        <v>667</v>
      </c>
      <c r="D336" s="9">
        <f>IF(A336=339,SUM(B337:B341),"ERROR")</f>
        <v>567855</v>
      </c>
    </row>
    <row r="337" spans="1:4" x14ac:dyDescent="0.25">
      <c r="A337" s="4">
        <v>340</v>
      </c>
      <c r="B337" s="9">
        <f t="shared" si="5"/>
        <v>112225</v>
      </c>
      <c r="C337" s="4">
        <v>669</v>
      </c>
      <c r="D337" s="9">
        <f>IF(A337=340,SUM(B338:B342),"ERROR")</f>
        <v>571230</v>
      </c>
    </row>
    <row r="338" spans="1:4" x14ac:dyDescent="0.25">
      <c r="A338" s="4">
        <v>341</v>
      </c>
      <c r="B338" s="9">
        <f t="shared" si="5"/>
        <v>112896</v>
      </c>
      <c r="C338" s="4">
        <v>671</v>
      </c>
      <c r="D338" s="9">
        <f>IF(A338=341,SUM(B339:B343),"ERROR")</f>
        <v>574615</v>
      </c>
    </row>
    <row r="339" spans="1:4" x14ac:dyDescent="0.25">
      <c r="A339" s="4">
        <v>342</v>
      </c>
      <c r="B339" s="9">
        <f t="shared" si="5"/>
        <v>113569</v>
      </c>
      <c r="C339" s="4">
        <v>673</v>
      </c>
      <c r="D339" s="9">
        <f>IF(A339=342,SUM(B340:B344),"ERROR")</f>
        <v>578010</v>
      </c>
    </row>
    <row r="340" spans="1:4" x14ac:dyDescent="0.25">
      <c r="A340" s="4">
        <v>343</v>
      </c>
      <c r="B340" s="9">
        <f t="shared" si="5"/>
        <v>114244</v>
      </c>
      <c r="C340" s="4">
        <v>675</v>
      </c>
      <c r="D340" s="9">
        <f>IF(A340=343,SUM(B341:B345),"ERROR")</f>
        <v>581415</v>
      </c>
    </row>
    <row r="341" spans="1:4" x14ac:dyDescent="0.25">
      <c r="A341" s="4">
        <v>344</v>
      </c>
      <c r="B341" s="9">
        <f t="shared" si="5"/>
        <v>114921</v>
      </c>
      <c r="C341" s="4">
        <v>677</v>
      </c>
      <c r="D341" s="9">
        <f>IF(A341=344,SUM(B342:B346),"ERROR")</f>
        <v>584830</v>
      </c>
    </row>
    <row r="342" spans="1:4" x14ac:dyDescent="0.25">
      <c r="A342" s="4">
        <v>345</v>
      </c>
      <c r="B342" s="9">
        <f t="shared" si="5"/>
        <v>115600</v>
      </c>
      <c r="C342" s="4">
        <v>679</v>
      </c>
      <c r="D342" s="9">
        <f>IF(A342=345,SUM(B343:B347),"ERROR")</f>
        <v>588255</v>
      </c>
    </row>
    <row r="343" spans="1:4" x14ac:dyDescent="0.25">
      <c r="A343" s="4">
        <v>346</v>
      </c>
      <c r="B343" s="9">
        <f t="shared" si="5"/>
        <v>116281</v>
      </c>
      <c r="C343" s="4">
        <v>681</v>
      </c>
      <c r="D343" s="9">
        <f>IF(A343=346,SUM(B344:B348),"ERROR")</f>
        <v>591690</v>
      </c>
    </row>
    <row r="344" spans="1:4" x14ac:dyDescent="0.25">
      <c r="A344" s="4">
        <v>347</v>
      </c>
      <c r="B344" s="9">
        <f t="shared" si="5"/>
        <v>116964</v>
      </c>
      <c r="C344" s="4">
        <v>683</v>
      </c>
      <c r="D344" s="9">
        <f>IF(A344=347,SUM(B345:B349),"ERROR")</f>
        <v>595135</v>
      </c>
    </row>
    <row r="345" spans="1:4" x14ac:dyDescent="0.25">
      <c r="A345" s="4">
        <v>348</v>
      </c>
      <c r="B345" s="9">
        <f t="shared" si="5"/>
        <v>117649</v>
      </c>
      <c r="C345" s="4">
        <v>685</v>
      </c>
      <c r="D345" s="9">
        <f>IF(A345=348,SUM(B346:B350),"ERROR")</f>
        <v>598590</v>
      </c>
    </row>
    <row r="346" spans="1:4" x14ac:dyDescent="0.25">
      <c r="A346" s="4">
        <v>349</v>
      </c>
      <c r="B346" s="9">
        <f t="shared" si="5"/>
        <v>118336</v>
      </c>
      <c r="C346" s="4">
        <v>687</v>
      </c>
      <c r="D346" s="9">
        <f>IF(A346=349,SUM(B347:B351),"ERROR")</f>
        <v>602055</v>
      </c>
    </row>
    <row r="347" spans="1:4" x14ac:dyDescent="0.25">
      <c r="A347" s="4">
        <v>350</v>
      </c>
      <c r="B347" s="9">
        <f t="shared" si="5"/>
        <v>119025</v>
      </c>
      <c r="C347" s="4">
        <v>689</v>
      </c>
      <c r="D347" s="9">
        <f>IF(A347=350,SUM(B348:B352),"ERROR")</f>
        <v>605530</v>
      </c>
    </row>
    <row r="348" spans="1:4" x14ac:dyDescent="0.25">
      <c r="A348" s="4">
        <v>351</v>
      </c>
      <c r="B348" s="9">
        <f t="shared" si="5"/>
        <v>119716</v>
      </c>
      <c r="C348" s="4">
        <v>691</v>
      </c>
      <c r="D348" s="9">
        <f>IF(A348=351,SUM(B349:B353),"ERROR")</f>
        <v>609015</v>
      </c>
    </row>
    <row r="349" spans="1:4" x14ac:dyDescent="0.25">
      <c r="A349" s="4">
        <v>352</v>
      </c>
      <c r="B349" s="9">
        <f t="shared" si="5"/>
        <v>120409</v>
      </c>
      <c r="C349" s="4">
        <v>693</v>
      </c>
      <c r="D349" s="9">
        <f>IF(A349=352,SUM(B350:B354),"ERROR")</f>
        <v>612510</v>
      </c>
    </row>
    <row r="350" spans="1:4" x14ac:dyDescent="0.25">
      <c r="A350" s="4">
        <v>353</v>
      </c>
      <c r="B350" s="9">
        <f t="shared" si="5"/>
        <v>121104</v>
      </c>
      <c r="C350" s="4">
        <v>695</v>
      </c>
      <c r="D350" s="9">
        <f>IF(A350=353,SUM(B351:B355),"ERROR")</f>
        <v>616015</v>
      </c>
    </row>
    <row r="351" spans="1:4" x14ac:dyDescent="0.25">
      <c r="A351" s="4">
        <v>354</v>
      </c>
      <c r="B351" s="9">
        <f t="shared" si="5"/>
        <v>121801</v>
      </c>
      <c r="C351" s="4">
        <v>697</v>
      </c>
      <c r="D351" s="9">
        <f>IF(A351=354,SUM(B352:B356),"ERROR")</f>
        <v>619530</v>
      </c>
    </row>
    <row r="352" spans="1:4" x14ac:dyDescent="0.25">
      <c r="A352" s="4">
        <v>355</v>
      </c>
      <c r="B352" s="9">
        <f t="shared" si="5"/>
        <v>122500</v>
      </c>
      <c r="C352" s="4">
        <v>699</v>
      </c>
      <c r="D352" s="9">
        <f>IF(A352=355,SUM(B353:B357),"ERROR")</f>
        <v>623055</v>
      </c>
    </row>
    <row r="353" spans="1:4" x14ac:dyDescent="0.25">
      <c r="A353" s="4">
        <v>356</v>
      </c>
      <c r="B353" s="9">
        <f t="shared" si="5"/>
        <v>123201</v>
      </c>
      <c r="C353" s="4">
        <v>701</v>
      </c>
      <c r="D353" s="9">
        <f>IF(A353=356,SUM(B354:B358),"ERROR")</f>
        <v>626590</v>
      </c>
    </row>
    <row r="354" spans="1:4" x14ac:dyDescent="0.25">
      <c r="A354" s="4">
        <v>357</v>
      </c>
      <c r="B354" s="9">
        <f t="shared" si="5"/>
        <v>123904</v>
      </c>
      <c r="C354" s="4">
        <v>703</v>
      </c>
      <c r="D354" s="9">
        <f>IF(A354=357,SUM(B355:B359),"ERROR")</f>
        <v>630135</v>
      </c>
    </row>
    <row r="355" spans="1:4" x14ac:dyDescent="0.25">
      <c r="A355" s="4">
        <v>358</v>
      </c>
      <c r="B355" s="9">
        <f t="shared" si="5"/>
        <v>124609</v>
      </c>
      <c r="C355" s="4">
        <v>705</v>
      </c>
      <c r="D355" s="9">
        <f>IF(A355=358,SUM(B356:B360),"ERROR")</f>
        <v>633690</v>
      </c>
    </row>
    <row r="356" spans="1:4" x14ac:dyDescent="0.25">
      <c r="A356" s="4">
        <v>359</v>
      </c>
      <c r="B356" s="9">
        <f t="shared" si="5"/>
        <v>125316</v>
      </c>
      <c r="C356" s="4">
        <v>707</v>
      </c>
      <c r="D356" s="9">
        <f>IF(A356=359,SUM(B357:B361),"ERROR")</f>
        <v>637255</v>
      </c>
    </row>
    <row r="357" spans="1:4" x14ac:dyDescent="0.25">
      <c r="A357" s="4">
        <v>360</v>
      </c>
      <c r="B357" s="9">
        <f t="shared" si="5"/>
        <v>126025</v>
      </c>
      <c r="C357" s="4">
        <v>709</v>
      </c>
      <c r="D357" s="9">
        <f>IF(A357=360,SUM(B358:B362),"ERROR")</f>
        <v>640830</v>
      </c>
    </row>
    <row r="358" spans="1:4" x14ac:dyDescent="0.25">
      <c r="A358" s="4">
        <v>361</v>
      </c>
      <c r="B358" s="9">
        <f t="shared" si="5"/>
        <v>126736</v>
      </c>
      <c r="C358" s="4">
        <v>711</v>
      </c>
      <c r="D358" s="9">
        <f>IF(A358=361,SUM(B359:B363),"ERROR")</f>
        <v>644415</v>
      </c>
    </row>
    <row r="359" spans="1:4" x14ac:dyDescent="0.25">
      <c r="A359" s="4">
        <v>362</v>
      </c>
      <c r="B359" s="9">
        <f t="shared" si="5"/>
        <v>127449</v>
      </c>
      <c r="C359" s="4">
        <v>713</v>
      </c>
      <c r="D359" s="9">
        <f>IF(A359=362,SUM(B360:B364),"ERROR")</f>
        <v>648010</v>
      </c>
    </row>
    <row r="360" spans="1:4" x14ac:dyDescent="0.25">
      <c r="A360" s="4">
        <v>363</v>
      </c>
      <c r="B360" s="9">
        <f t="shared" si="5"/>
        <v>128164</v>
      </c>
      <c r="C360" s="4">
        <v>715</v>
      </c>
      <c r="D360" s="9">
        <f>IF(A360=363,SUM(B361:B365),"ERROR")</f>
        <v>651615</v>
      </c>
    </row>
    <row r="361" spans="1:4" x14ac:dyDescent="0.25">
      <c r="A361" s="4">
        <v>364</v>
      </c>
      <c r="B361" s="9">
        <f t="shared" si="5"/>
        <v>128881</v>
      </c>
      <c r="C361" s="4">
        <v>717</v>
      </c>
      <c r="D361" s="9">
        <f>IF(A361=364,SUM(B362:B366),"ERROR")</f>
        <v>655230</v>
      </c>
    </row>
    <row r="362" spans="1:4" x14ac:dyDescent="0.25">
      <c r="A362" s="4">
        <v>365</v>
      </c>
      <c r="B362" s="9">
        <f t="shared" si="5"/>
        <v>129600</v>
      </c>
      <c r="C362" s="4">
        <v>719</v>
      </c>
      <c r="D362" s="9">
        <f>IF(A362=365,SUM(B363:B367),"ERROR")</f>
        <v>658855</v>
      </c>
    </row>
    <row r="363" spans="1:4" x14ac:dyDescent="0.25">
      <c r="A363" s="4">
        <v>366</v>
      </c>
      <c r="B363" s="9">
        <f t="shared" si="5"/>
        <v>130321</v>
      </c>
      <c r="C363" s="4">
        <v>721</v>
      </c>
      <c r="D363" s="9">
        <f>IF(A363=366,SUM(B364:B368),"ERROR")</f>
        <v>662490</v>
      </c>
    </row>
    <row r="364" spans="1:4" x14ac:dyDescent="0.25">
      <c r="A364" s="4">
        <v>367</v>
      </c>
      <c r="B364" s="9">
        <f t="shared" si="5"/>
        <v>131044</v>
      </c>
      <c r="C364" s="4">
        <v>723</v>
      </c>
      <c r="D364" s="9">
        <f>IF(A364=367,SUM(B365:B369),"ERROR")</f>
        <v>666135</v>
      </c>
    </row>
    <row r="365" spans="1:4" x14ac:dyDescent="0.25">
      <c r="A365" s="4">
        <v>368</v>
      </c>
      <c r="B365" s="9">
        <f t="shared" si="5"/>
        <v>131769</v>
      </c>
      <c r="C365" s="4">
        <v>725</v>
      </c>
      <c r="D365" s="9">
        <f>IF(A365=368,SUM(B366:B370),"ERROR")</f>
        <v>669790</v>
      </c>
    </row>
    <row r="366" spans="1:4" x14ac:dyDescent="0.25">
      <c r="A366" s="4">
        <v>369</v>
      </c>
      <c r="B366" s="9">
        <f t="shared" si="5"/>
        <v>132496</v>
      </c>
      <c r="C366" s="4">
        <v>727</v>
      </c>
      <c r="D366" s="9">
        <f>IF(A366=369,SUM(B367:B371),"ERROR")</f>
        <v>673455</v>
      </c>
    </row>
    <row r="367" spans="1:4" x14ac:dyDescent="0.25">
      <c r="A367" s="4">
        <v>370</v>
      </c>
      <c r="B367" s="9">
        <f t="shared" si="5"/>
        <v>133225</v>
      </c>
      <c r="C367" s="4">
        <v>729</v>
      </c>
      <c r="D367" s="9">
        <f>IF(A367=370,SUM(B368:B372),"ERROR")</f>
        <v>677130</v>
      </c>
    </row>
    <row r="368" spans="1:4" x14ac:dyDescent="0.25">
      <c r="A368" s="4">
        <v>371</v>
      </c>
      <c r="B368" s="9">
        <f t="shared" si="5"/>
        <v>133956</v>
      </c>
      <c r="C368" s="4">
        <v>731</v>
      </c>
      <c r="D368" s="9">
        <f>IF(A368=371,SUM(B369:B373),"ERROR")</f>
        <v>680815</v>
      </c>
    </row>
    <row r="369" spans="1:4" x14ac:dyDescent="0.25">
      <c r="A369" s="4">
        <v>372</v>
      </c>
      <c r="B369" s="9">
        <f t="shared" si="5"/>
        <v>134689</v>
      </c>
      <c r="C369" s="4">
        <v>733</v>
      </c>
      <c r="D369" s="9">
        <f>IF(A369=372,SUM(B370:B374),"ERROR")</f>
        <v>684510</v>
      </c>
    </row>
    <row r="370" spans="1:4" x14ac:dyDescent="0.25">
      <c r="A370" s="4">
        <v>373</v>
      </c>
      <c r="B370" s="9">
        <f t="shared" si="5"/>
        <v>135424</v>
      </c>
      <c r="C370" s="4">
        <v>735</v>
      </c>
      <c r="D370" s="9">
        <f>IF(A370=373,SUM(B371:B375),"ERROR")</f>
        <v>688215</v>
      </c>
    </row>
    <row r="371" spans="1:4" x14ac:dyDescent="0.25">
      <c r="A371" s="4">
        <v>374</v>
      </c>
      <c r="B371" s="9">
        <f t="shared" si="5"/>
        <v>136161</v>
      </c>
      <c r="C371" s="4">
        <v>737</v>
      </c>
      <c r="D371" s="9">
        <f>IF(A371=374,SUM(B372:B376),"ERROR")</f>
        <v>691930</v>
      </c>
    </row>
    <row r="372" spans="1:4" x14ac:dyDescent="0.25">
      <c r="A372" s="4">
        <v>375</v>
      </c>
      <c r="B372" s="9">
        <f t="shared" si="5"/>
        <v>136900</v>
      </c>
      <c r="C372" s="4">
        <v>739</v>
      </c>
      <c r="D372" s="9">
        <f>IF(A372=375,SUM(B373:B377),"ERROR")</f>
        <v>695655</v>
      </c>
    </row>
    <row r="373" spans="1:4" x14ac:dyDescent="0.25">
      <c r="A373" s="4">
        <v>376</v>
      </c>
      <c r="B373" s="9">
        <f t="shared" si="5"/>
        <v>137641</v>
      </c>
      <c r="C373" s="4">
        <v>741</v>
      </c>
      <c r="D373" s="9">
        <f>IF(A373=376,SUM(B374:B378),"ERROR")</f>
        <v>699390</v>
      </c>
    </row>
    <row r="374" spans="1:4" x14ac:dyDescent="0.25">
      <c r="A374" s="4">
        <v>377</v>
      </c>
      <c r="B374" s="9">
        <f t="shared" si="5"/>
        <v>138384</v>
      </c>
      <c r="C374" s="4">
        <v>743</v>
      </c>
      <c r="D374" s="9">
        <f>IF(A374=377,SUM(B375:B379),"ERROR")</f>
        <v>703135</v>
      </c>
    </row>
    <row r="375" spans="1:4" x14ac:dyDescent="0.25">
      <c r="A375" s="4">
        <v>378</v>
      </c>
      <c r="B375" s="9">
        <f t="shared" si="5"/>
        <v>139129</v>
      </c>
      <c r="C375" s="4">
        <v>745</v>
      </c>
      <c r="D375" s="9">
        <f>IF(A375=378,SUM(B376:B380),"ERROR")</f>
        <v>706890</v>
      </c>
    </row>
    <row r="376" spans="1:4" x14ac:dyDescent="0.25">
      <c r="A376" s="4">
        <v>379</v>
      </c>
      <c r="B376" s="9">
        <f t="shared" si="5"/>
        <v>139876</v>
      </c>
      <c r="C376" s="4">
        <v>747</v>
      </c>
      <c r="D376" s="9">
        <f>IF(A376=379,SUM(B377:B381),"ERROR")</f>
        <v>710655</v>
      </c>
    </row>
    <row r="377" spans="1:4" x14ac:dyDescent="0.25">
      <c r="A377" s="4">
        <v>380</v>
      </c>
      <c r="B377" s="9">
        <f t="shared" si="5"/>
        <v>140625</v>
      </c>
      <c r="C377" s="4">
        <v>749</v>
      </c>
      <c r="D377" s="9">
        <f>IF(A377=380,SUM(B378:B382),"ERROR")</f>
        <v>714430</v>
      </c>
    </row>
    <row r="378" spans="1:4" x14ac:dyDescent="0.25">
      <c r="A378" s="4">
        <v>381</v>
      </c>
      <c r="B378" s="9">
        <f t="shared" si="5"/>
        <v>141376</v>
      </c>
      <c r="C378" s="4">
        <v>751</v>
      </c>
      <c r="D378" s="9">
        <f>IF(A378=381,SUM(B379:B383),"ERROR")</f>
        <v>718215</v>
      </c>
    </row>
    <row r="379" spans="1:4" x14ac:dyDescent="0.25">
      <c r="A379" s="4">
        <v>382</v>
      </c>
      <c r="B379" s="9">
        <f t="shared" si="5"/>
        <v>142129</v>
      </c>
      <c r="C379" s="4">
        <v>753</v>
      </c>
      <c r="D379" s="9">
        <f>IF(A379=382,SUM(B380:B384),"ERROR")</f>
        <v>722010</v>
      </c>
    </row>
    <row r="380" spans="1:4" x14ac:dyDescent="0.25">
      <c r="A380" s="4">
        <v>383</v>
      </c>
      <c r="B380" s="9">
        <f t="shared" si="5"/>
        <v>142884</v>
      </c>
      <c r="C380" s="4">
        <v>755</v>
      </c>
      <c r="D380" s="9">
        <f>IF(A380=383,SUM(B381:B385),"ERROR")</f>
        <v>725815</v>
      </c>
    </row>
    <row r="381" spans="1:4" x14ac:dyDescent="0.25">
      <c r="A381" s="4">
        <v>384</v>
      </c>
      <c r="B381" s="9">
        <f t="shared" si="5"/>
        <v>143641</v>
      </c>
      <c r="C381" s="4">
        <v>757</v>
      </c>
      <c r="D381" s="9">
        <f>IF(A381=384,SUM(B382:B386),"ERROR")</f>
        <v>729630</v>
      </c>
    </row>
    <row r="382" spans="1:4" x14ac:dyDescent="0.25">
      <c r="A382" s="4">
        <v>385</v>
      </c>
      <c r="B382" s="9">
        <f t="shared" si="5"/>
        <v>144400</v>
      </c>
      <c r="C382" s="4">
        <v>759</v>
      </c>
      <c r="D382" s="9">
        <f>IF(A382=385,SUM(B383:B387),"ERROR")</f>
        <v>733455</v>
      </c>
    </row>
    <row r="383" spans="1:4" x14ac:dyDescent="0.25">
      <c r="A383" s="4">
        <v>386</v>
      </c>
      <c r="B383" s="9">
        <f t="shared" si="5"/>
        <v>145161</v>
      </c>
      <c r="C383" s="4">
        <v>761</v>
      </c>
      <c r="D383" s="9">
        <f>IF(A383=386,SUM(B384:B388),"ERROR")</f>
        <v>737290</v>
      </c>
    </row>
    <row r="384" spans="1:4" x14ac:dyDescent="0.25">
      <c r="A384" s="4">
        <v>387</v>
      </c>
      <c r="B384" s="9">
        <f t="shared" si="5"/>
        <v>145924</v>
      </c>
      <c r="C384" s="4">
        <v>763</v>
      </c>
      <c r="D384" s="9">
        <f>IF(A384=387,SUM(B385:B389),"ERROR")</f>
        <v>741135</v>
      </c>
    </row>
    <row r="385" spans="1:4" x14ac:dyDescent="0.25">
      <c r="A385" s="4">
        <v>388</v>
      </c>
      <c r="B385" s="9">
        <f t="shared" si="5"/>
        <v>146689</v>
      </c>
      <c r="C385" s="4">
        <v>765</v>
      </c>
      <c r="D385" s="9">
        <f>IF(A385=388,SUM(B386:B390),"ERROR")</f>
        <v>744990</v>
      </c>
    </row>
    <row r="386" spans="1:4" x14ac:dyDescent="0.25">
      <c r="A386" s="4">
        <v>389</v>
      </c>
      <c r="B386" s="9">
        <f t="shared" si="5"/>
        <v>147456</v>
      </c>
      <c r="C386" s="4">
        <v>767</v>
      </c>
      <c r="D386" s="9">
        <f>IF(A386=389,SUM(B387:B391),"ERROR")</f>
        <v>748855</v>
      </c>
    </row>
    <row r="387" spans="1:4" x14ac:dyDescent="0.25">
      <c r="A387" s="4">
        <v>390</v>
      </c>
      <c r="B387" s="9">
        <f t="shared" si="5"/>
        <v>148225</v>
      </c>
      <c r="C387" s="4">
        <v>769</v>
      </c>
      <c r="D387" s="9">
        <f>IF(A387=390,SUM(B388:B392),"ERROR")</f>
        <v>752730</v>
      </c>
    </row>
    <row r="388" spans="1:4" x14ac:dyDescent="0.25">
      <c r="A388" s="4">
        <v>391</v>
      </c>
      <c r="B388" s="9">
        <f t="shared" si="5"/>
        <v>148996</v>
      </c>
      <c r="C388" s="4">
        <v>771</v>
      </c>
      <c r="D388" s="9">
        <f>IF(A388=391,SUM(B389:B393),"ERROR")</f>
        <v>756615</v>
      </c>
    </row>
    <row r="389" spans="1:4" x14ac:dyDescent="0.25">
      <c r="A389" s="4">
        <v>392</v>
      </c>
      <c r="B389" s="9">
        <f t="shared" si="5"/>
        <v>149769</v>
      </c>
      <c r="C389" s="4">
        <v>773</v>
      </c>
      <c r="D389" s="9">
        <f>IF(A389=392,SUM(B390:B394),"ERROR")</f>
        <v>760510</v>
      </c>
    </row>
    <row r="390" spans="1:4" x14ac:dyDescent="0.25">
      <c r="A390" s="4">
        <v>393</v>
      </c>
      <c r="B390" s="9">
        <f t="shared" ref="B390:B453" si="6">B389+C390</f>
        <v>150544</v>
      </c>
      <c r="C390" s="4">
        <v>775</v>
      </c>
      <c r="D390" s="9">
        <f>IF(A390=393,SUM(B391:B395),"ERROR")</f>
        <v>764415</v>
      </c>
    </row>
    <row r="391" spans="1:4" x14ac:dyDescent="0.25">
      <c r="A391" s="4">
        <v>394</v>
      </c>
      <c r="B391" s="9">
        <f t="shared" si="6"/>
        <v>151321</v>
      </c>
      <c r="C391" s="4">
        <v>777</v>
      </c>
      <c r="D391" s="9">
        <f>IF(A391=394,SUM(B392:B396),"ERROR")</f>
        <v>768330</v>
      </c>
    </row>
    <row r="392" spans="1:4" x14ac:dyDescent="0.25">
      <c r="A392" s="4">
        <v>395</v>
      </c>
      <c r="B392" s="9">
        <f t="shared" si="6"/>
        <v>152100</v>
      </c>
      <c r="C392" s="4">
        <v>779</v>
      </c>
      <c r="D392" s="9">
        <f>IF(A392=395,SUM(B393:B397),"ERROR")</f>
        <v>772255</v>
      </c>
    </row>
    <row r="393" spans="1:4" x14ac:dyDescent="0.25">
      <c r="A393" s="4">
        <v>396</v>
      </c>
      <c r="B393" s="9">
        <f t="shared" si="6"/>
        <v>152881</v>
      </c>
      <c r="C393" s="4">
        <v>781</v>
      </c>
      <c r="D393" s="9">
        <f>IF(A393=396,SUM(B394:B398),"ERROR")</f>
        <v>776190</v>
      </c>
    </row>
    <row r="394" spans="1:4" x14ac:dyDescent="0.25">
      <c r="A394" s="4">
        <v>397</v>
      </c>
      <c r="B394" s="9">
        <f t="shared" si="6"/>
        <v>153664</v>
      </c>
      <c r="C394" s="4">
        <v>783</v>
      </c>
      <c r="D394" s="9">
        <f>IF(A394=397,SUM(B395:B399),"ERROR")</f>
        <v>780135</v>
      </c>
    </row>
    <row r="395" spans="1:4" x14ac:dyDescent="0.25">
      <c r="A395" s="4">
        <v>398</v>
      </c>
      <c r="B395" s="9">
        <f t="shared" si="6"/>
        <v>154449</v>
      </c>
      <c r="C395" s="4">
        <v>785</v>
      </c>
      <c r="D395" s="9">
        <f>IF(A395=398,SUM(B396:B400),"ERROR")</f>
        <v>784090</v>
      </c>
    </row>
    <row r="396" spans="1:4" x14ac:dyDescent="0.25">
      <c r="A396" s="4">
        <v>399</v>
      </c>
      <c r="B396" s="9">
        <f t="shared" si="6"/>
        <v>155236</v>
      </c>
      <c r="C396" s="4">
        <v>787</v>
      </c>
      <c r="D396" s="9">
        <f>IF(A396=399,SUM(B397:B401),"ERROR")</f>
        <v>788055</v>
      </c>
    </row>
    <row r="397" spans="1:4" x14ac:dyDescent="0.25">
      <c r="A397" s="4">
        <v>400</v>
      </c>
      <c r="B397" s="9">
        <f t="shared" si="6"/>
        <v>156025</v>
      </c>
      <c r="C397" s="4">
        <v>789</v>
      </c>
      <c r="D397" s="9">
        <f>IF(A397=400,SUM(B398:B402),"ERROR")</f>
        <v>792030</v>
      </c>
    </row>
    <row r="398" spans="1:4" x14ac:dyDescent="0.25">
      <c r="A398" s="4">
        <v>401</v>
      </c>
      <c r="B398" s="9">
        <f t="shared" si="6"/>
        <v>156816</v>
      </c>
      <c r="C398" s="4">
        <v>791</v>
      </c>
      <c r="D398" s="9">
        <f>IF(A398=401,SUM(B399:B403),"ERROR")</f>
        <v>796015</v>
      </c>
    </row>
    <row r="399" spans="1:4" x14ac:dyDescent="0.25">
      <c r="A399" s="4">
        <v>402</v>
      </c>
      <c r="B399" s="9">
        <f t="shared" si="6"/>
        <v>157609</v>
      </c>
      <c r="C399" s="4">
        <v>793</v>
      </c>
      <c r="D399" s="9">
        <f>IF(A399=402,SUM(B400:B404),"ERROR")</f>
        <v>800010</v>
      </c>
    </row>
    <row r="400" spans="1:4" x14ac:dyDescent="0.25">
      <c r="A400" s="4">
        <v>403</v>
      </c>
      <c r="B400" s="9">
        <f t="shared" si="6"/>
        <v>158404</v>
      </c>
      <c r="C400" s="4">
        <v>795</v>
      </c>
      <c r="D400" s="9">
        <f>IF(A400=403,SUM(B401:B405),"ERROR")</f>
        <v>804015</v>
      </c>
    </row>
    <row r="401" spans="1:4" x14ac:dyDescent="0.25">
      <c r="A401" s="4">
        <v>404</v>
      </c>
      <c r="B401" s="9">
        <f t="shared" si="6"/>
        <v>159201</v>
      </c>
      <c r="C401" s="4">
        <v>797</v>
      </c>
      <c r="D401" s="9">
        <f>IF(A401=404,SUM(B402:B406),"ERROR")</f>
        <v>808030</v>
      </c>
    </row>
    <row r="402" spans="1:4" x14ac:dyDescent="0.25">
      <c r="A402" s="4">
        <v>405</v>
      </c>
      <c r="B402" s="9">
        <f t="shared" si="6"/>
        <v>160000</v>
      </c>
      <c r="C402" s="4">
        <v>799</v>
      </c>
      <c r="D402" s="9">
        <f>IF(A402=405,SUM(B403:B407),"ERROR")</f>
        <v>812055</v>
      </c>
    </row>
    <row r="403" spans="1:4" x14ac:dyDescent="0.25">
      <c r="A403" s="4">
        <v>406</v>
      </c>
      <c r="B403" s="9">
        <f t="shared" si="6"/>
        <v>160801</v>
      </c>
      <c r="C403" s="4">
        <v>801</v>
      </c>
      <c r="D403" s="9">
        <f>IF(A403=406,SUM(B404:B408),"ERROR")</f>
        <v>816090</v>
      </c>
    </row>
    <row r="404" spans="1:4" x14ac:dyDescent="0.25">
      <c r="A404" s="4">
        <v>407</v>
      </c>
      <c r="B404" s="9">
        <f t="shared" si="6"/>
        <v>161604</v>
      </c>
      <c r="C404" s="4">
        <v>803</v>
      </c>
      <c r="D404" s="9">
        <f>IF(A404=407,SUM(B405:B409),"ERROR")</f>
        <v>820135</v>
      </c>
    </row>
    <row r="405" spans="1:4" x14ac:dyDescent="0.25">
      <c r="A405" s="4">
        <v>408</v>
      </c>
      <c r="B405" s="9">
        <f t="shared" si="6"/>
        <v>162409</v>
      </c>
      <c r="C405" s="4">
        <v>805</v>
      </c>
      <c r="D405" s="9">
        <f>IF(A405=408,SUM(B406:B410),"ERROR")</f>
        <v>824190</v>
      </c>
    </row>
    <row r="406" spans="1:4" x14ac:dyDescent="0.25">
      <c r="A406" s="4">
        <v>409</v>
      </c>
      <c r="B406" s="9">
        <f t="shared" si="6"/>
        <v>163216</v>
      </c>
      <c r="C406" s="4">
        <v>807</v>
      </c>
      <c r="D406" s="9">
        <f>IF(A406=409,SUM(B407:B411),"ERROR")</f>
        <v>828255</v>
      </c>
    </row>
    <row r="407" spans="1:4" x14ac:dyDescent="0.25">
      <c r="A407" s="4">
        <v>410</v>
      </c>
      <c r="B407" s="9">
        <f t="shared" si="6"/>
        <v>164025</v>
      </c>
      <c r="C407" s="4">
        <v>809</v>
      </c>
      <c r="D407" s="9">
        <f>IF(A407=410,SUM(B408:B412),"ERROR")</f>
        <v>832330</v>
      </c>
    </row>
    <row r="408" spans="1:4" x14ac:dyDescent="0.25">
      <c r="A408" s="4">
        <v>411</v>
      </c>
      <c r="B408" s="9">
        <f t="shared" si="6"/>
        <v>164836</v>
      </c>
      <c r="C408" s="4">
        <v>811</v>
      </c>
      <c r="D408" s="9">
        <f>IF(A408=411,SUM(B409:B413),"ERROR")</f>
        <v>836415</v>
      </c>
    </row>
    <row r="409" spans="1:4" x14ac:dyDescent="0.25">
      <c r="A409" s="4">
        <v>412</v>
      </c>
      <c r="B409" s="9">
        <f t="shared" si="6"/>
        <v>165649</v>
      </c>
      <c r="C409" s="4">
        <v>813</v>
      </c>
      <c r="D409" s="9">
        <f>IF(A409=412,SUM(B410:B414),"ERROR")</f>
        <v>840510</v>
      </c>
    </row>
    <row r="410" spans="1:4" x14ac:dyDescent="0.25">
      <c r="A410" s="4">
        <v>413</v>
      </c>
      <c r="B410" s="9">
        <f t="shared" si="6"/>
        <v>166464</v>
      </c>
      <c r="C410" s="4">
        <v>815</v>
      </c>
      <c r="D410" s="9">
        <f>IF(A410=413,SUM(B411:B415),"ERROR")</f>
        <v>844615</v>
      </c>
    </row>
    <row r="411" spans="1:4" x14ac:dyDescent="0.25">
      <c r="A411" s="4">
        <v>414</v>
      </c>
      <c r="B411" s="9">
        <f t="shared" si="6"/>
        <v>167281</v>
      </c>
      <c r="C411" s="4">
        <v>817</v>
      </c>
      <c r="D411" s="9">
        <f>IF(A411=414,SUM(B412:B416),"ERROR")</f>
        <v>848730</v>
      </c>
    </row>
    <row r="412" spans="1:4" x14ac:dyDescent="0.25">
      <c r="A412" s="4">
        <v>415</v>
      </c>
      <c r="B412" s="9">
        <f t="shared" si="6"/>
        <v>168100</v>
      </c>
      <c r="C412" s="4">
        <v>819</v>
      </c>
      <c r="D412" s="9">
        <f>IF(A412=415,SUM(B413:B417),"ERROR")</f>
        <v>852855</v>
      </c>
    </row>
    <row r="413" spans="1:4" x14ac:dyDescent="0.25">
      <c r="A413" s="4">
        <v>416</v>
      </c>
      <c r="B413" s="9">
        <f t="shared" si="6"/>
        <v>168921</v>
      </c>
      <c r="C413" s="4">
        <v>821</v>
      </c>
      <c r="D413" s="9">
        <f>IF(A413=416,SUM(B414:B418),"ERROR")</f>
        <v>856990</v>
      </c>
    </row>
    <row r="414" spans="1:4" x14ac:dyDescent="0.25">
      <c r="A414" s="4">
        <v>417</v>
      </c>
      <c r="B414" s="9">
        <f t="shared" si="6"/>
        <v>169744</v>
      </c>
      <c r="C414" s="4">
        <v>823</v>
      </c>
      <c r="D414" s="9">
        <f>IF(A414=417,SUM(B415:B419),"ERROR")</f>
        <v>861135</v>
      </c>
    </row>
    <row r="415" spans="1:4" x14ac:dyDescent="0.25">
      <c r="A415" s="4">
        <v>418</v>
      </c>
      <c r="B415" s="9">
        <f t="shared" si="6"/>
        <v>170569</v>
      </c>
      <c r="C415" s="4">
        <v>825</v>
      </c>
      <c r="D415" s="9">
        <f>IF(A415=418,SUM(B416:B420),"ERROR")</f>
        <v>865290</v>
      </c>
    </row>
    <row r="416" spans="1:4" x14ac:dyDescent="0.25">
      <c r="A416" s="4">
        <v>419</v>
      </c>
      <c r="B416" s="9">
        <f t="shared" si="6"/>
        <v>171396</v>
      </c>
      <c r="C416" s="4">
        <v>827</v>
      </c>
      <c r="D416" s="9">
        <f>IF(A416=419,SUM(B417:B421),"ERROR")</f>
        <v>869455</v>
      </c>
    </row>
    <row r="417" spans="1:4" x14ac:dyDescent="0.25">
      <c r="A417" s="4">
        <v>420</v>
      </c>
      <c r="B417" s="9">
        <f t="shared" si="6"/>
        <v>172225</v>
      </c>
      <c r="C417" s="4">
        <v>829</v>
      </c>
      <c r="D417" s="9">
        <f>IF(A417=420,SUM(B418:B422),"ERROR")</f>
        <v>873630</v>
      </c>
    </row>
    <row r="418" spans="1:4" x14ac:dyDescent="0.25">
      <c r="A418" s="4">
        <v>421</v>
      </c>
      <c r="B418" s="9">
        <f t="shared" si="6"/>
        <v>173056</v>
      </c>
      <c r="C418" s="4">
        <v>831</v>
      </c>
      <c r="D418" s="9">
        <f>IF(A418=421,SUM(B419:B423),"ERROR")</f>
        <v>877815</v>
      </c>
    </row>
    <row r="419" spans="1:4" x14ac:dyDescent="0.25">
      <c r="A419" s="4">
        <v>422</v>
      </c>
      <c r="B419" s="9">
        <f t="shared" si="6"/>
        <v>173889</v>
      </c>
      <c r="C419" s="4">
        <v>833</v>
      </c>
      <c r="D419" s="9">
        <f>IF(A419=422,SUM(B420:B424),"ERROR")</f>
        <v>882010</v>
      </c>
    </row>
    <row r="420" spans="1:4" x14ac:dyDescent="0.25">
      <c r="A420" s="4">
        <v>423</v>
      </c>
      <c r="B420" s="9">
        <f t="shared" si="6"/>
        <v>174724</v>
      </c>
      <c r="C420" s="4">
        <v>835</v>
      </c>
      <c r="D420" s="9">
        <f>IF(A420=423,SUM(B421:B425),"ERROR")</f>
        <v>886215</v>
      </c>
    </row>
    <row r="421" spans="1:4" x14ac:dyDescent="0.25">
      <c r="A421" s="4">
        <v>424</v>
      </c>
      <c r="B421" s="9">
        <f t="shared" si="6"/>
        <v>175561</v>
      </c>
      <c r="C421" s="4">
        <v>837</v>
      </c>
      <c r="D421" s="9">
        <f>IF(A421=424,SUM(B422:B426),"ERROR")</f>
        <v>890430</v>
      </c>
    </row>
    <row r="422" spans="1:4" x14ac:dyDescent="0.25">
      <c r="A422" s="4">
        <v>425</v>
      </c>
      <c r="B422" s="9">
        <f t="shared" si="6"/>
        <v>176400</v>
      </c>
      <c r="C422" s="4">
        <v>839</v>
      </c>
      <c r="D422" s="9">
        <f>IF(A422=425,SUM(B423:B427),"ERROR")</f>
        <v>894655</v>
      </c>
    </row>
    <row r="423" spans="1:4" x14ac:dyDescent="0.25">
      <c r="A423" s="4">
        <v>426</v>
      </c>
      <c r="B423" s="9">
        <f t="shared" si="6"/>
        <v>177241</v>
      </c>
      <c r="C423" s="4">
        <v>841</v>
      </c>
      <c r="D423" s="9">
        <f>IF(A423=426,SUM(B424:B428),"ERROR")</f>
        <v>898890</v>
      </c>
    </row>
    <row r="424" spans="1:4" x14ac:dyDescent="0.25">
      <c r="A424" s="4">
        <v>427</v>
      </c>
      <c r="B424" s="9">
        <f t="shared" si="6"/>
        <v>178084</v>
      </c>
      <c r="C424" s="4">
        <v>843</v>
      </c>
      <c r="D424" s="9">
        <f>IF(A424=427,SUM(B425:B429),"ERROR")</f>
        <v>903135</v>
      </c>
    </row>
    <row r="425" spans="1:4" x14ac:dyDescent="0.25">
      <c r="A425" s="4">
        <v>428</v>
      </c>
      <c r="B425" s="9">
        <f t="shared" si="6"/>
        <v>178929</v>
      </c>
      <c r="C425" s="4">
        <v>845</v>
      </c>
      <c r="D425" s="9">
        <f>IF(A425=428,SUM(B426:B430),"ERROR")</f>
        <v>907390</v>
      </c>
    </row>
    <row r="426" spans="1:4" x14ac:dyDescent="0.25">
      <c r="A426" s="4">
        <v>429</v>
      </c>
      <c r="B426" s="9">
        <f t="shared" si="6"/>
        <v>179776</v>
      </c>
      <c r="C426" s="4">
        <v>847</v>
      </c>
      <c r="D426" s="9">
        <f>IF(A426=429,SUM(B427:B431),"ERROR")</f>
        <v>911655</v>
      </c>
    </row>
    <row r="427" spans="1:4" x14ac:dyDescent="0.25">
      <c r="A427" s="4">
        <v>430</v>
      </c>
      <c r="B427" s="9">
        <f t="shared" si="6"/>
        <v>180625</v>
      </c>
      <c r="C427" s="4">
        <v>849</v>
      </c>
      <c r="D427" s="9">
        <f>IF(A427=430,SUM(B428:B432),"ERROR")</f>
        <v>915930</v>
      </c>
    </row>
    <row r="428" spans="1:4" x14ac:dyDescent="0.25">
      <c r="A428" s="4">
        <v>431</v>
      </c>
      <c r="B428" s="9">
        <f t="shared" si="6"/>
        <v>181476</v>
      </c>
      <c r="C428" s="4">
        <v>851</v>
      </c>
      <c r="D428" s="9">
        <f>IF(A428=431,SUM(B429:B433),"ERROR")</f>
        <v>920215</v>
      </c>
    </row>
    <row r="429" spans="1:4" x14ac:dyDescent="0.25">
      <c r="A429" s="4">
        <v>432</v>
      </c>
      <c r="B429" s="9">
        <f t="shared" si="6"/>
        <v>182329</v>
      </c>
      <c r="C429" s="4">
        <v>853</v>
      </c>
      <c r="D429" s="9">
        <f>IF(A429=432,SUM(B430:B434),"ERROR")</f>
        <v>924510</v>
      </c>
    </row>
    <row r="430" spans="1:4" x14ac:dyDescent="0.25">
      <c r="A430" s="4">
        <v>433</v>
      </c>
      <c r="B430" s="9">
        <f t="shared" si="6"/>
        <v>183184</v>
      </c>
      <c r="C430" s="4">
        <v>855</v>
      </c>
      <c r="D430" s="9">
        <f>IF(A430=433,SUM(B431:B435),"ERROR")</f>
        <v>928815</v>
      </c>
    </row>
    <row r="431" spans="1:4" x14ac:dyDescent="0.25">
      <c r="A431" s="4">
        <v>434</v>
      </c>
      <c r="B431" s="9">
        <f t="shared" si="6"/>
        <v>184041</v>
      </c>
      <c r="C431" s="4">
        <v>857</v>
      </c>
      <c r="D431" s="9">
        <f>IF(A431=434,SUM(B432:B436),"ERROR")</f>
        <v>933130</v>
      </c>
    </row>
    <row r="432" spans="1:4" x14ac:dyDescent="0.25">
      <c r="A432" s="4">
        <v>435</v>
      </c>
      <c r="B432" s="9">
        <f t="shared" si="6"/>
        <v>184900</v>
      </c>
      <c r="C432" s="4">
        <v>859</v>
      </c>
      <c r="D432" s="9">
        <f>IF(A432=435,SUM(B433:B437),"ERROR")</f>
        <v>937455</v>
      </c>
    </row>
    <row r="433" spans="1:4" x14ac:dyDescent="0.25">
      <c r="A433" s="4">
        <v>436</v>
      </c>
      <c r="B433" s="9">
        <f t="shared" si="6"/>
        <v>185761</v>
      </c>
      <c r="C433" s="4">
        <v>861</v>
      </c>
      <c r="D433" s="9">
        <f>IF(A433=436,SUM(B434:B438),"ERROR")</f>
        <v>941790</v>
      </c>
    </row>
    <row r="434" spans="1:4" x14ac:dyDescent="0.25">
      <c r="A434" s="4">
        <v>437</v>
      </c>
      <c r="B434" s="9">
        <f t="shared" si="6"/>
        <v>186624</v>
      </c>
      <c r="C434" s="4">
        <v>863</v>
      </c>
      <c r="D434" s="9">
        <f>IF(A434=437,SUM(B435:B439),"ERROR")</f>
        <v>946135</v>
      </c>
    </row>
    <row r="435" spans="1:4" x14ac:dyDescent="0.25">
      <c r="A435" s="4">
        <v>438</v>
      </c>
      <c r="B435" s="9">
        <f t="shared" si="6"/>
        <v>187489</v>
      </c>
      <c r="C435" s="4">
        <v>865</v>
      </c>
      <c r="D435" s="9">
        <f>IF(A435=438,SUM(B436:B440),"ERROR")</f>
        <v>950490</v>
      </c>
    </row>
    <row r="436" spans="1:4" x14ac:dyDescent="0.25">
      <c r="A436" s="4">
        <v>439</v>
      </c>
      <c r="B436" s="9">
        <f t="shared" si="6"/>
        <v>188356</v>
      </c>
      <c r="C436" s="4">
        <v>867</v>
      </c>
      <c r="D436" s="9">
        <f>IF(A436=439,SUM(B437:B441),"ERROR")</f>
        <v>954855</v>
      </c>
    </row>
    <row r="437" spans="1:4" x14ac:dyDescent="0.25">
      <c r="A437" s="4">
        <v>440</v>
      </c>
      <c r="B437" s="9">
        <f t="shared" si="6"/>
        <v>189225</v>
      </c>
      <c r="C437" s="4">
        <v>869</v>
      </c>
      <c r="D437" s="9">
        <f>IF(A437=440,SUM(B438:B442),"ERROR")</f>
        <v>959230</v>
      </c>
    </row>
    <row r="438" spans="1:4" x14ac:dyDescent="0.25">
      <c r="A438" s="4">
        <v>441</v>
      </c>
      <c r="B438" s="9">
        <f t="shared" si="6"/>
        <v>190096</v>
      </c>
      <c r="C438" s="4">
        <v>871</v>
      </c>
      <c r="D438" s="9">
        <f>IF(A438=441,SUM(B439:B443),"ERROR")</f>
        <v>963615</v>
      </c>
    </row>
    <row r="439" spans="1:4" x14ac:dyDescent="0.25">
      <c r="A439" s="4">
        <v>442</v>
      </c>
      <c r="B439" s="9">
        <f t="shared" si="6"/>
        <v>190969</v>
      </c>
      <c r="C439" s="4">
        <v>873</v>
      </c>
      <c r="D439" s="9">
        <f>IF(A439=442,SUM(B440:B444),"ERROR")</f>
        <v>968010</v>
      </c>
    </row>
    <row r="440" spans="1:4" x14ac:dyDescent="0.25">
      <c r="A440" s="4">
        <v>443</v>
      </c>
      <c r="B440" s="9">
        <f t="shared" si="6"/>
        <v>191844</v>
      </c>
      <c r="C440" s="4">
        <v>875</v>
      </c>
      <c r="D440" s="9">
        <f>IF(A440=443,SUM(B441:B445),"ERROR")</f>
        <v>972415</v>
      </c>
    </row>
    <row r="441" spans="1:4" x14ac:dyDescent="0.25">
      <c r="A441" s="4">
        <v>444</v>
      </c>
      <c r="B441" s="9">
        <f t="shared" si="6"/>
        <v>192721</v>
      </c>
      <c r="C441" s="4">
        <v>877</v>
      </c>
      <c r="D441" s="9">
        <f>IF(A441=444,SUM(B442:B446),"ERROR")</f>
        <v>976830</v>
      </c>
    </row>
    <row r="442" spans="1:4" x14ac:dyDescent="0.25">
      <c r="A442" s="4">
        <v>445</v>
      </c>
      <c r="B442" s="9">
        <f t="shared" si="6"/>
        <v>193600</v>
      </c>
      <c r="C442" s="4">
        <v>879</v>
      </c>
      <c r="D442" s="9">
        <f>IF(A442=445,SUM(B443:B447),"ERROR")</f>
        <v>981255</v>
      </c>
    </row>
    <row r="443" spans="1:4" x14ac:dyDescent="0.25">
      <c r="A443" s="4">
        <v>446</v>
      </c>
      <c r="B443" s="9">
        <f t="shared" si="6"/>
        <v>194481</v>
      </c>
      <c r="C443" s="4">
        <v>881</v>
      </c>
      <c r="D443" s="9">
        <f>IF(A443=446,SUM(B444:B448),"ERROR")</f>
        <v>985690</v>
      </c>
    </row>
    <row r="444" spans="1:4" x14ac:dyDescent="0.25">
      <c r="A444" s="4">
        <v>447</v>
      </c>
      <c r="B444" s="9">
        <f t="shared" si="6"/>
        <v>195364</v>
      </c>
      <c r="C444" s="4">
        <v>883</v>
      </c>
      <c r="D444" s="9">
        <f>IF(A444=447,SUM(B445:B449),"ERROR")</f>
        <v>990135</v>
      </c>
    </row>
    <row r="445" spans="1:4" x14ac:dyDescent="0.25">
      <c r="A445" s="4">
        <v>448</v>
      </c>
      <c r="B445" s="9">
        <f t="shared" si="6"/>
        <v>196249</v>
      </c>
      <c r="C445" s="4">
        <v>885</v>
      </c>
      <c r="D445" s="9">
        <f>IF(A445=448,SUM(B446:B450),"ERROR")</f>
        <v>994590</v>
      </c>
    </row>
    <row r="446" spans="1:4" x14ac:dyDescent="0.25">
      <c r="A446" s="4">
        <v>449</v>
      </c>
      <c r="B446" s="9">
        <f t="shared" si="6"/>
        <v>197136</v>
      </c>
      <c r="C446" s="4">
        <v>887</v>
      </c>
      <c r="D446" s="9">
        <f>IF(A446=449,SUM(B447:B451),"ERROR")</f>
        <v>999055</v>
      </c>
    </row>
    <row r="447" spans="1:4" x14ac:dyDescent="0.25">
      <c r="A447" s="4">
        <v>450</v>
      </c>
      <c r="B447" s="9">
        <f t="shared" si="6"/>
        <v>198025</v>
      </c>
      <c r="C447" s="4">
        <v>889</v>
      </c>
      <c r="D447" s="9">
        <f>IF(A447=450,SUM(B448:B452),"ERROR")</f>
        <v>1003530</v>
      </c>
    </row>
    <row r="448" spans="1:4" x14ac:dyDescent="0.25">
      <c r="A448" s="4">
        <v>451</v>
      </c>
      <c r="B448" s="9">
        <f t="shared" si="6"/>
        <v>198916</v>
      </c>
      <c r="C448" s="4">
        <v>891</v>
      </c>
      <c r="D448" s="9">
        <f>IF(A448=451,SUM(B449:B453),"ERROR")</f>
        <v>1008015</v>
      </c>
    </row>
    <row r="449" spans="1:4" x14ac:dyDescent="0.25">
      <c r="A449" s="4">
        <v>452</v>
      </c>
      <c r="B449" s="9">
        <f t="shared" si="6"/>
        <v>199809</v>
      </c>
      <c r="C449" s="4">
        <v>893</v>
      </c>
      <c r="D449" s="9">
        <f>IF(A449=452,SUM(B450:B454),"ERROR")</f>
        <v>1012510</v>
      </c>
    </row>
    <row r="450" spans="1:4" x14ac:dyDescent="0.25">
      <c r="A450" s="4">
        <v>453</v>
      </c>
      <c r="B450" s="9">
        <f t="shared" si="6"/>
        <v>200704</v>
      </c>
      <c r="C450" s="4">
        <v>895</v>
      </c>
      <c r="D450" s="9">
        <f>IF(A450=453,SUM(B451:B455),"ERROR")</f>
        <v>1017015</v>
      </c>
    </row>
    <row r="451" spans="1:4" x14ac:dyDescent="0.25">
      <c r="A451" s="4">
        <v>454</v>
      </c>
      <c r="B451" s="9">
        <f t="shared" si="6"/>
        <v>201601</v>
      </c>
      <c r="C451" s="4">
        <v>897</v>
      </c>
      <c r="D451" s="9">
        <f>IF(A451=454,SUM(B452:B456),"ERROR")</f>
        <v>1021530</v>
      </c>
    </row>
    <row r="452" spans="1:4" x14ac:dyDescent="0.25">
      <c r="A452" s="4">
        <v>455</v>
      </c>
      <c r="B452" s="9">
        <f t="shared" si="6"/>
        <v>202500</v>
      </c>
      <c r="C452" s="4">
        <v>899</v>
      </c>
      <c r="D452" s="9">
        <f>IF(A452=455,SUM(B453:B457),"ERROR")</f>
        <v>1026055</v>
      </c>
    </row>
    <row r="453" spans="1:4" x14ac:dyDescent="0.25">
      <c r="A453" s="4">
        <v>456</v>
      </c>
      <c r="B453" s="9">
        <f t="shared" si="6"/>
        <v>203401</v>
      </c>
      <c r="C453" s="4">
        <v>901</v>
      </c>
      <c r="D453" s="9">
        <f>IF(A453=456,SUM(B454:B458),"ERROR")</f>
        <v>1030590</v>
      </c>
    </row>
    <row r="454" spans="1:4" x14ac:dyDescent="0.25">
      <c r="A454" s="4">
        <v>457</v>
      </c>
      <c r="B454" s="9">
        <f t="shared" ref="B454:B517" si="7">B453+C454</f>
        <v>204304</v>
      </c>
      <c r="C454" s="4">
        <v>903</v>
      </c>
      <c r="D454" s="9">
        <f>IF(A454=457,SUM(B455:B459),"ERROR")</f>
        <v>1035135</v>
      </c>
    </row>
    <row r="455" spans="1:4" x14ac:dyDescent="0.25">
      <c r="A455" s="4">
        <v>458</v>
      </c>
      <c r="B455" s="9">
        <f t="shared" si="7"/>
        <v>205209</v>
      </c>
      <c r="C455" s="4">
        <v>905</v>
      </c>
      <c r="D455" s="9">
        <f>IF(A455=458,SUM(B456:B460),"ERROR")</f>
        <v>1039690</v>
      </c>
    </row>
    <row r="456" spans="1:4" x14ac:dyDescent="0.25">
      <c r="A456" s="4">
        <v>459</v>
      </c>
      <c r="B456" s="9">
        <f t="shared" si="7"/>
        <v>206116</v>
      </c>
      <c r="C456" s="4">
        <v>907</v>
      </c>
      <c r="D456" s="9">
        <f>IF(A456=459,SUM(B457:B461),"ERROR")</f>
        <v>1044255</v>
      </c>
    </row>
    <row r="457" spans="1:4" x14ac:dyDescent="0.25">
      <c r="A457" s="4">
        <v>460</v>
      </c>
      <c r="B457" s="9">
        <f t="shared" si="7"/>
        <v>207025</v>
      </c>
      <c r="C457" s="4">
        <v>909</v>
      </c>
      <c r="D457" s="9">
        <f>IF(A457=460,SUM(B458:B462),"ERROR")</f>
        <v>1048830</v>
      </c>
    </row>
    <row r="458" spans="1:4" x14ac:dyDescent="0.25">
      <c r="A458" s="4">
        <v>461</v>
      </c>
      <c r="B458" s="9">
        <f t="shared" si="7"/>
        <v>207936</v>
      </c>
      <c r="C458" s="4">
        <v>911</v>
      </c>
      <c r="D458" s="9">
        <f>IF(A458=461,SUM(B459:B463),"ERROR")</f>
        <v>1053415</v>
      </c>
    </row>
    <row r="459" spans="1:4" x14ac:dyDescent="0.25">
      <c r="A459" s="4">
        <v>462</v>
      </c>
      <c r="B459" s="9">
        <f t="shared" si="7"/>
        <v>208849</v>
      </c>
      <c r="C459" s="4">
        <v>913</v>
      </c>
      <c r="D459" s="9">
        <f>IF(A459=462,SUM(B460:B464),"ERROR")</f>
        <v>1058010</v>
      </c>
    </row>
    <row r="460" spans="1:4" x14ac:dyDescent="0.25">
      <c r="A460" s="4">
        <v>463</v>
      </c>
      <c r="B460" s="9">
        <f t="shared" si="7"/>
        <v>209764</v>
      </c>
      <c r="C460" s="4">
        <v>915</v>
      </c>
      <c r="D460" s="9">
        <f>IF(A460=463,SUM(B461:B465),"ERROR")</f>
        <v>1062615</v>
      </c>
    </row>
    <row r="461" spans="1:4" x14ac:dyDescent="0.25">
      <c r="A461" s="4">
        <v>464</v>
      </c>
      <c r="B461" s="9">
        <f t="shared" si="7"/>
        <v>210681</v>
      </c>
      <c r="C461" s="4">
        <v>917</v>
      </c>
      <c r="D461" s="9">
        <f>IF(A461=464,SUM(B462:B466),"ERROR")</f>
        <v>1067230</v>
      </c>
    </row>
    <row r="462" spans="1:4" x14ac:dyDescent="0.25">
      <c r="A462" s="4">
        <v>465</v>
      </c>
      <c r="B462" s="9">
        <f t="shared" si="7"/>
        <v>211600</v>
      </c>
      <c r="C462" s="4">
        <v>919</v>
      </c>
      <c r="D462" s="9">
        <f>IF(A462=465,SUM(B463:B467),"ERROR")</f>
        <v>1071855</v>
      </c>
    </row>
    <row r="463" spans="1:4" x14ac:dyDescent="0.25">
      <c r="A463" s="4">
        <v>466</v>
      </c>
      <c r="B463" s="9">
        <f t="shared" si="7"/>
        <v>212521</v>
      </c>
      <c r="C463" s="4">
        <v>921</v>
      </c>
      <c r="D463" s="9">
        <f>IF(A463=466,SUM(B464:B468),"ERROR")</f>
        <v>1076490</v>
      </c>
    </row>
    <row r="464" spans="1:4" x14ac:dyDescent="0.25">
      <c r="A464" s="4">
        <v>467</v>
      </c>
      <c r="B464" s="9">
        <f t="shared" si="7"/>
        <v>213444</v>
      </c>
      <c r="C464" s="4">
        <v>923</v>
      </c>
      <c r="D464" s="9">
        <f>IF(A464=467,SUM(B465:B469),"ERROR")</f>
        <v>1081135</v>
      </c>
    </row>
    <row r="465" spans="1:4" x14ac:dyDescent="0.25">
      <c r="A465" s="4">
        <v>468</v>
      </c>
      <c r="B465" s="9">
        <f t="shared" si="7"/>
        <v>214369</v>
      </c>
      <c r="C465" s="4">
        <v>925</v>
      </c>
      <c r="D465" s="9">
        <f>IF(A465=468,SUM(B466:B470),"ERROR")</f>
        <v>1085790</v>
      </c>
    </row>
    <row r="466" spans="1:4" x14ac:dyDescent="0.25">
      <c r="A466" s="4">
        <v>469</v>
      </c>
      <c r="B466" s="9">
        <f t="shared" si="7"/>
        <v>215296</v>
      </c>
      <c r="C466" s="4">
        <v>927</v>
      </c>
      <c r="D466" s="9">
        <f>IF(A466=469,SUM(B467:B471),"ERROR")</f>
        <v>1090455</v>
      </c>
    </row>
    <row r="467" spans="1:4" x14ac:dyDescent="0.25">
      <c r="A467" s="4">
        <v>470</v>
      </c>
      <c r="B467" s="9">
        <f t="shared" si="7"/>
        <v>216225</v>
      </c>
      <c r="C467" s="4">
        <v>929</v>
      </c>
      <c r="D467" s="9">
        <f>IF(A467=470,SUM(B468:B472),"ERROR")</f>
        <v>1095130</v>
      </c>
    </row>
    <row r="468" spans="1:4" x14ac:dyDescent="0.25">
      <c r="A468" s="4">
        <v>471</v>
      </c>
      <c r="B468" s="9">
        <f t="shared" si="7"/>
        <v>217156</v>
      </c>
      <c r="C468" s="4">
        <v>931</v>
      </c>
      <c r="D468" s="9">
        <f>IF(A468=471,SUM(B469:B473),"ERROR")</f>
        <v>1099815</v>
      </c>
    </row>
    <row r="469" spans="1:4" x14ac:dyDescent="0.25">
      <c r="A469" s="4">
        <v>472</v>
      </c>
      <c r="B469" s="9">
        <f t="shared" si="7"/>
        <v>218089</v>
      </c>
      <c r="C469" s="4">
        <v>933</v>
      </c>
      <c r="D469" s="9">
        <f>IF(A469=472,SUM(B470:B474),"ERROR")</f>
        <v>1104510</v>
      </c>
    </row>
    <row r="470" spans="1:4" x14ac:dyDescent="0.25">
      <c r="A470" s="4">
        <v>473</v>
      </c>
      <c r="B470" s="9">
        <f t="shared" si="7"/>
        <v>219024</v>
      </c>
      <c r="C470" s="4">
        <v>935</v>
      </c>
      <c r="D470" s="9">
        <f>IF(A470=473,SUM(B471:B475),"ERROR")</f>
        <v>1109215</v>
      </c>
    </row>
    <row r="471" spans="1:4" x14ac:dyDescent="0.25">
      <c r="A471" s="4">
        <v>474</v>
      </c>
      <c r="B471" s="9">
        <f t="shared" si="7"/>
        <v>219961</v>
      </c>
      <c r="C471" s="4">
        <v>937</v>
      </c>
      <c r="D471" s="9">
        <f>IF(A471=474,SUM(B472:B476),"ERROR")</f>
        <v>1113930</v>
      </c>
    </row>
    <row r="472" spans="1:4" x14ac:dyDescent="0.25">
      <c r="A472" s="4">
        <v>475</v>
      </c>
      <c r="B472" s="9">
        <f t="shared" si="7"/>
        <v>220900</v>
      </c>
      <c r="C472" s="4">
        <v>939</v>
      </c>
      <c r="D472" s="9">
        <f>IF(A472=475,SUM(B473:B477),"ERROR")</f>
        <v>1118655</v>
      </c>
    </row>
    <row r="473" spans="1:4" x14ac:dyDescent="0.25">
      <c r="A473" s="4">
        <v>476</v>
      </c>
      <c r="B473" s="9">
        <f t="shared" si="7"/>
        <v>221841</v>
      </c>
      <c r="C473" s="4">
        <v>941</v>
      </c>
      <c r="D473" s="9">
        <f>IF(A473=476,SUM(B474:B478),"ERROR")</f>
        <v>1123390</v>
      </c>
    </row>
    <row r="474" spans="1:4" x14ac:dyDescent="0.25">
      <c r="A474" s="4">
        <v>477</v>
      </c>
      <c r="B474" s="9">
        <f t="shared" si="7"/>
        <v>222784</v>
      </c>
      <c r="C474" s="4">
        <v>943</v>
      </c>
      <c r="D474" s="9">
        <f>IF(A474=477,SUM(B475:B479),"ERROR")</f>
        <v>1128135</v>
      </c>
    </row>
    <row r="475" spans="1:4" x14ac:dyDescent="0.25">
      <c r="A475" s="4">
        <v>478</v>
      </c>
      <c r="B475" s="9">
        <f t="shared" si="7"/>
        <v>223729</v>
      </c>
      <c r="C475" s="4">
        <v>945</v>
      </c>
      <c r="D475" s="9">
        <f>IF(A475=478,SUM(B476:B480),"ERROR")</f>
        <v>1132890</v>
      </c>
    </row>
    <row r="476" spans="1:4" x14ac:dyDescent="0.25">
      <c r="A476" s="4">
        <v>479</v>
      </c>
      <c r="B476" s="9">
        <f t="shared" si="7"/>
        <v>224676</v>
      </c>
      <c r="C476" s="4">
        <v>947</v>
      </c>
      <c r="D476" s="9">
        <f>IF(A476=479,SUM(B477:B481),"ERROR")</f>
        <v>1137655</v>
      </c>
    </row>
    <row r="477" spans="1:4" x14ac:dyDescent="0.25">
      <c r="A477" s="4">
        <v>480</v>
      </c>
      <c r="B477" s="9">
        <f t="shared" si="7"/>
        <v>225625</v>
      </c>
      <c r="C477" s="4">
        <v>949</v>
      </c>
      <c r="D477" s="9">
        <f>IF(A477=480,SUM(B478:B482),"ERROR")</f>
        <v>1142430</v>
      </c>
    </row>
    <row r="478" spans="1:4" x14ac:dyDescent="0.25">
      <c r="A478" s="4">
        <v>481</v>
      </c>
      <c r="B478" s="9">
        <f t="shared" si="7"/>
        <v>226576</v>
      </c>
      <c r="C478" s="4">
        <v>951</v>
      </c>
      <c r="D478" s="9">
        <f>IF(A478=481,SUM(B479:B483),"ERROR")</f>
        <v>1147215</v>
      </c>
    </row>
    <row r="479" spans="1:4" x14ac:dyDescent="0.25">
      <c r="A479" s="4">
        <v>482</v>
      </c>
      <c r="B479" s="9">
        <f t="shared" si="7"/>
        <v>227529</v>
      </c>
      <c r="C479" s="4">
        <v>953</v>
      </c>
      <c r="D479" s="9">
        <f>IF(A479=482,SUM(B480:B484),"ERROR")</f>
        <v>1152010</v>
      </c>
    </row>
    <row r="480" spans="1:4" x14ac:dyDescent="0.25">
      <c r="A480" s="4">
        <v>483</v>
      </c>
      <c r="B480" s="9">
        <f t="shared" si="7"/>
        <v>228484</v>
      </c>
      <c r="C480" s="4">
        <v>955</v>
      </c>
      <c r="D480" s="9">
        <f>IF(A480=483,SUM(B481:B485),"ERROR")</f>
        <v>1156815</v>
      </c>
    </row>
    <row r="481" spans="1:4" x14ac:dyDescent="0.25">
      <c r="A481" s="4">
        <v>484</v>
      </c>
      <c r="B481" s="9">
        <f t="shared" si="7"/>
        <v>229441</v>
      </c>
      <c r="C481" s="4">
        <v>957</v>
      </c>
      <c r="D481" s="9">
        <f>IF(A481=484,SUM(B482:B486),"ERROR")</f>
        <v>1161630</v>
      </c>
    </row>
    <row r="482" spans="1:4" x14ac:dyDescent="0.25">
      <c r="A482" s="4">
        <v>485</v>
      </c>
      <c r="B482" s="9">
        <f t="shared" si="7"/>
        <v>230400</v>
      </c>
      <c r="C482" s="4">
        <v>959</v>
      </c>
      <c r="D482" s="9">
        <f>IF(A482=485,SUM(B483:B487),"ERROR")</f>
        <v>1166455</v>
      </c>
    </row>
    <row r="483" spans="1:4" x14ac:dyDescent="0.25">
      <c r="A483" s="4">
        <v>486</v>
      </c>
      <c r="B483" s="9">
        <f t="shared" si="7"/>
        <v>231361</v>
      </c>
      <c r="C483" s="4">
        <v>961</v>
      </c>
      <c r="D483" s="9">
        <f>IF(A483=486,SUM(B484:B488),"ERROR")</f>
        <v>1171290</v>
      </c>
    </row>
    <row r="484" spans="1:4" x14ac:dyDescent="0.25">
      <c r="A484" s="4">
        <v>487</v>
      </c>
      <c r="B484" s="9">
        <f t="shared" si="7"/>
        <v>232324</v>
      </c>
      <c r="C484" s="4">
        <v>963</v>
      </c>
      <c r="D484" s="9">
        <f>IF(A484=487,SUM(B485:B489),"ERROR")</f>
        <v>1176135</v>
      </c>
    </row>
    <row r="485" spans="1:4" x14ac:dyDescent="0.25">
      <c r="A485" s="4">
        <v>488</v>
      </c>
      <c r="B485" s="9">
        <f t="shared" si="7"/>
        <v>233289</v>
      </c>
      <c r="C485" s="4">
        <v>965</v>
      </c>
      <c r="D485" s="9">
        <f>IF(A485=488,SUM(B486:B490),"ERROR")</f>
        <v>1180990</v>
      </c>
    </row>
    <row r="486" spans="1:4" x14ac:dyDescent="0.25">
      <c r="A486" s="4">
        <v>489</v>
      </c>
      <c r="B486" s="9">
        <f t="shared" si="7"/>
        <v>234256</v>
      </c>
      <c r="C486" s="4">
        <v>967</v>
      </c>
      <c r="D486" s="9">
        <f>IF(A486=489,SUM(B487:B491),"ERROR")</f>
        <v>1185855</v>
      </c>
    </row>
    <row r="487" spans="1:4" x14ac:dyDescent="0.25">
      <c r="A487" s="4">
        <v>490</v>
      </c>
      <c r="B487" s="9">
        <f t="shared" si="7"/>
        <v>235225</v>
      </c>
      <c r="C487" s="4">
        <v>969</v>
      </c>
      <c r="D487" s="9">
        <f>IF(A487=490,SUM(B488:B492),"ERROR")</f>
        <v>1190730</v>
      </c>
    </row>
    <row r="488" spans="1:4" x14ac:dyDescent="0.25">
      <c r="A488" s="4">
        <v>491</v>
      </c>
      <c r="B488" s="9">
        <f t="shared" si="7"/>
        <v>236196</v>
      </c>
      <c r="C488" s="4">
        <v>971</v>
      </c>
      <c r="D488" s="9">
        <f>IF(A488=491,SUM(B489:B493),"ERROR")</f>
        <v>1195615</v>
      </c>
    </row>
    <row r="489" spans="1:4" x14ac:dyDescent="0.25">
      <c r="A489" s="4">
        <v>492</v>
      </c>
      <c r="B489" s="9">
        <f t="shared" si="7"/>
        <v>237169</v>
      </c>
      <c r="C489" s="4">
        <v>973</v>
      </c>
      <c r="D489" s="9">
        <f>IF(A489=492,SUM(B490:B494),"ERROR")</f>
        <v>1200510</v>
      </c>
    </row>
    <row r="490" spans="1:4" x14ac:dyDescent="0.25">
      <c r="A490" s="4">
        <v>493</v>
      </c>
      <c r="B490" s="9">
        <f t="shared" si="7"/>
        <v>238144</v>
      </c>
      <c r="C490" s="4">
        <v>975</v>
      </c>
      <c r="D490" s="9">
        <f>IF(A490=493,SUM(B491:B495),"ERROR")</f>
        <v>1205415</v>
      </c>
    </row>
    <row r="491" spans="1:4" x14ac:dyDescent="0.25">
      <c r="A491" s="4">
        <v>494</v>
      </c>
      <c r="B491" s="9">
        <f t="shared" si="7"/>
        <v>239121</v>
      </c>
      <c r="C491" s="4">
        <v>977</v>
      </c>
      <c r="D491" s="9">
        <f>IF(A491=494,SUM(B492:B496),"ERROR")</f>
        <v>1210330</v>
      </c>
    </row>
    <row r="492" spans="1:4" x14ac:dyDescent="0.25">
      <c r="A492" s="4">
        <v>495</v>
      </c>
      <c r="B492" s="9">
        <f t="shared" si="7"/>
        <v>240100</v>
      </c>
      <c r="C492" s="4">
        <v>979</v>
      </c>
      <c r="D492" s="9">
        <f>IF(A492=495,SUM(B493:B497),"ERROR")</f>
        <v>1215255</v>
      </c>
    </row>
    <row r="493" spans="1:4" x14ac:dyDescent="0.25">
      <c r="A493" s="4">
        <v>496</v>
      </c>
      <c r="B493" s="9">
        <f t="shared" si="7"/>
        <v>241081</v>
      </c>
      <c r="C493" s="4">
        <v>981</v>
      </c>
      <c r="D493" s="9">
        <f>IF(A493=496,SUM(B494:B498),"ERROR")</f>
        <v>1220190</v>
      </c>
    </row>
    <row r="494" spans="1:4" x14ac:dyDescent="0.25">
      <c r="A494" s="4">
        <v>497</v>
      </c>
      <c r="B494" s="9">
        <f t="shared" si="7"/>
        <v>242064</v>
      </c>
      <c r="C494" s="4">
        <v>983</v>
      </c>
      <c r="D494" s="9">
        <f>IF(A494=497,SUM(B495:B499),"ERROR")</f>
        <v>1225135</v>
      </c>
    </row>
    <row r="495" spans="1:4" x14ac:dyDescent="0.25">
      <c r="A495" s="4">
        <v>498</v>
      </c>
      <c r="B495" s="9">
        <f t="shared" si="7"/>
        <v>243049</v>
      </c>
      <c r="C495" s="4">
        <v>985</v>
      </c>
      <c r="D495" s="9">
        <f>IF(A495=498,SUM(B496:B500),"ERROR")</f>
        <v>1230090</v>
      </c>
    </row>
    <row r="496" spans="1:4" x14ac:dyDescent="0.25">
      <c r="A496" s="4">
        <v>499</v>
      </c>
      <c r="B496" s="9">
        <f t="shared" si="7"/>
        <v>244036</v>
      </c>
      <c r="C496" s="4">
        <v>987</v>
      </c>
      <c r="D496" s="9">
        <f>IF(A496=499,SUM(B497:B501),"ERROR")</f>
        <v>1235055</v>
      </c>
    </row>
    <row r="497" spans="1:4" x14ac:dyDescent="0.25">
      <c r="A497" s="4">
        <v>500</v>
      </c>
      <c r="B497" s="9">
        <f t="shared" si="7"/>
        <v>245025</v>
      </c>
      <c r="C497" s="4">
        <v>989</v>
      </c>
      <c r="D497" s="9">
        <f>IF(A497=500,SUM(B498:B502),"ERROR")</f>
        <v>1240030</v>
      </c>
    </row>
    <row r="498" spans="1:4" x14ac:dyDescent="0.25">
      <c r="A498" s="4">
        <v>501</v>
      </c>
      <c r="B498" s="9">
        <f t="shared" si="7"/>
        <v>246016</v>
      </c>
      <c r="C498" s="4">
        <v>991</v>
      </c>
      <c r="D498" s="9">
        <f>IF(A498=501,SUM(B499:B503),"ERROR")</f>
        <v>1245015</v>
      </c>
    </row>
    <row r="499" spans="1:4" x14ac:dyDescent="0.25">
      <c r="A499" s="4">
        <v>502</v>
      </c>
      <c r="B499" s="9">
        <f t="shared" si="7"/>
        <v>247009</v>
      </c>
      <c r="C499" s="4">
        <v>993</v>
      </c>
      <c r="D499" s="9">
        <f>IF(A499=502,SUM(B500:B504),"ERROR")</f>
        <v>1250010</v>
      </c>
    </row>
    <row r="500" spans="1:4" x14ac:dyDescent="0.25">
      <c r="A500" s="4">
        <v>503</v>
      </c>
      <c r="B500" s="9">
        <f t="shared" si="7"/>
        <v>248004</v>
      </c>
      <c r="C500" s="4">
        <v>995</v>
      </c>
      <c r="D500" s="9">
        <f>IF(A500=503,SUM(B501:B505),"ERROR")</f>
        <v>1255015</v>
      </c>
    </row>
    <row r="501" spans="1:4" x14ac:dyDescent="0.25">
      <c r="A501" s="4">
        <v>504</v>
      </c>
      <c r="B501" s="9">
        <f t="shared" si="7"/>
        <v>249001</v>
      </c>
      <c r="C501" s="4">
        <v>997</v>
      </c>
      <c r="D501" s="9">
        <f>IF(A501=504,SUM(B502:B506),"ERROR")</f>
        <v>1260030</v>
      </c>
    </row>
    <row r="502" spans="1:4" x14ac:dyDescent="0.25">
      <c r="A502" s="4">
        <v>505</v>
      </c>
      <c r="B502" s="9">
        <f t="shared" si="7"/>
        <v>250000</v>
      </c>
      <c r="C502" s="4">
        <v>999</v>
      </c>
      <c r="D502" s="9">
        <f>IF(A502=505,SUM(B503:B507),"ERROR")</f>
        <v>1265055</v>
      </c>
    </row>
    <row r="503" spans="1:4" x14ac:dyDescent="0.25">
      <c r="A503" s="4">
        <v>506</v>
      </c>
      <c r="B503" s="9">
        <f t="shared" si="7"/>
        <v>251001</v>
      </c>
      <c r="C503" s="4">
        <v>1001</v>
      </c>
      <c r="D503" s="9">
        <f>IF(A503=506,SUM(B504:B508),"ERROR")</f>
        <v>1270090</v>
      </c>
    </row>
    <row r="504" spans="1:4" x14ac:dyDescent="0.25">
      <c r="A504" s="4">
        <v>507</v>
      </c>
      <c r="B504" s="9">
        <f t="shared" si="7"/>
        <v>252004</v>
      </c>
      <c r="C504" s="4">
        <v>1003</v>
      </c>
      <c r="D504" s="9">
        <f>IF(A504=507,SUM(B505:B509),"ERROR")</f>
        <v>1275135</v>
      </c>
    </row>
    <row r="505" spans="1:4" x14ac:dyDescent="0.25">
      <c r="A505" s="4">
        <v>508</v>
      </c>
      <c r="B505" s="9">
        <f t="shared" si="7"/>
        <v>253009</v>
      </c>
      <c r="C505" s="4">
        <v>1005</v>
      </c>
      <c r="D505" s="9">
        <f>IF(A505=508,SUM(B506:B510),"ERROR")</f>
        <v>1280190</v>
      </c>
    </row>
    <row r="506" spans="1:4" x14ac:dyDescent="0.25">
      <c r="A506" s="4">
        <v>509</v>
      </c>
      <c r="B506" s="9">
        <f t="shared" si="7"/>
        <v>254016</v>
      </c>
      <c r="C506" s="4">
        <v>1007</v>
      </c>
      <c r="D506" s="9">
        <f>IF(A506=509,SUM(B507:B511),"ERROR")</f>
        <v>1285255</v>
      </c>
    </row>
    <row r="507" spans="1:4" x14ac:dyDescent="0.25">
      <c r="A507" s="4">
        <v>510</v>
      </c>
      <c r="B507" s="9">
        <f t="shared" si="7"/>
        <v>255025</v>
      </c>
      <c r="C507" s="4">
        <v>1009</v>
      </c>
      <c r="D507" s="9">
        <f>IF(A507=510,SUM(B508:B512),"ERROR")</f>
        <v>1290330</v>
      </c>
    </row>
    <row r="508" spans="1:4" x14ac:dyDescent="0.25">
      <c r="A508" s="4">
        <v>511</v>
      </c>
      <c r="B508" s="9">
        <f t="shared" si="7"/>
        <v>256036</v>
      </c>
      <c r="C508" s="4">
        <v>1011</v>
      </c>
      <c r="D508" s="9">
        <f>IF(A508=511,SUM(B509:B513),"ERROR")</f>
        <v>1295415</v>
      </c>
    </row>
    <row r="509" spans="1:4" x14ac:dyDescent="0.25">
      <c r="A509" s="4">
        <v>512</v>
      </c>
      <c r="B509" s="9">
        <f t="shared" si="7"/>
        <v>257049</v>
      </c>
      <c r="C509" s="4">
        <v>1013</v>
      </c>
      <c r="D509" s="9">
        <f>IF(A509=512,SUM(B510:B514),"ERROR")</f>
        <v>1300510</v>
      </c>
    </row>
    <row r="510" spans="1:4" x14ac:dyDescent="0.25">
      <c r="A510" s="4">
        <v>513</v>
      </c>
      <c r="B510" s="9">
        <f t="shared" si="7"/>
        <v>258064</v>
      </c>
      <c r="C510" s="4">
        <v>1015</v>
      </c>
      <c r="D510" s="9">
        <f>IF(A510=513,SUM(B511:B515),"ERROR")</f>
        <v>1305615</v>
      </c>
    </row>
    <row r="511" spans="1:4" x14ac:dyDescent="0.25">
      <c r="A511" s="4">
        <v>514</v>
      </c>
      <c r="B511" s="9">
        <f t="shared" si="7"/>
        <v>259081</v>
      </c>
      <c r="C511" s="4">
        <v>1017</v>
      </c>
      <c r="D511" s="9">
        <f>IF(A511=514,SUM(B512:B516),"ERROR")</f>
        <v>1310730</v>
      </c>
    </row>
    <row r="512" spans="1:4" x14ac:dyDescent="0.25">
      <c r="A512" s="4">
        <v>515</v>
      </c>
      <c r="B512" s="9">
        <f t="shared" si="7"/>
        <v>260100</v>
      </c>
      <c r="C512" s="4">
        <v>1019</v>
      </c>
      <c r="D512" s="9">
        <f>IF(A512=515,SUM(B513:B517),"ERROR")</f>
        <v>1315855</v>
      </c>
    </row>
    <row r="513" spans="1:4" x14ac:dyDescent="0.25">
      <c r="A513" s="4">
        <v>516</v>
      </c>
      <c r="B513" s="9">
        <f t="shared" si="7"/>
        <v>261121</v>
      </c>
      <c r="C513" s="4">
        <v>1021</v>
      </c>
      <c r="D513" s="9">
        <f>IF(A513=516,SUM(B514:B518),"ERROR")</f>
        <v>1320990</v>
      </c>
    </row>
    <row r="514" spans="1:4" x14ac:dyDescent="0.25">
      <c r="A514" s="4">
        <v>517</v>
      </c>
      <c r="B514" s="9">
        <f t="shared" si="7"/>
        <v>262144</v>
      </c>
      <c r="C514" s="4">
        <v>1023</v>
      </c>
      <c r="D514" s="9">
        <f>IF(A514=517,SUM(B515:B519),"ERROR")</f>
        <v>1326135</v>
      </c>
    </row>
    <row r="515" spans="1:4" x14ac:dyDescent="0.25">
      <c r="A515" s="4">
        <v>518</v>
      </c>
      <c r="B515" s="9">
        <f t="shared" si="7"/>
        <v>263169</v>
      </c>
      <c r="C515" s="4">
        <v>1025</v>
      </c>
      <c r="D515" s="9">
        <f>IF(A515=518,SUM(B516:B520),"ERROR")</f>
        <v>1331290</v>
      </c>
    </row>
    <row r="516" spans="1:4" x14ac:dyDescent="0.25">
      <c r="A516" s="4">
        <v>519</v>
      </c>
      <c r="B516" s="9">
        <f t="shared" si="7"/>
        <v>264196</v>
      </c>
      <c r="C516" s="4">
        <v>1027</v>
      </c>
      <c r="D516" s="9">
        <f>IF(A516=519,SUM(B517:B521),"ERROR")</f>
        <v>1336455</v>
      </c>
    </row>
    <row r="517" spans="1:4" x14ac:dyDescent="0.25">
      <c r="A517" s="4">
        <v>520</v>
      </c>
      <c r="B517" s="9">
        <f t="shared" si="7"/>
        <v>265225</v>
      </c>
      <c r="C517" s="4">
        <v>1029</v>
      </c>
      <c r="D517" s="9">
        <f>IF(A517=520,SUM(B518:B522),"ERROR")</f>
        <v>1341630</v>
      </c>
    </row>
    <row r="518" spans="1:4" x14ac:dyDescent="0.25">
      <c r="A518" s="4">
        <v>521</v>
      </c>
      <c r="B518" s="9">
        <f t="shared" ref="B518:B581" si="8">B517+C518</f>
        <v>266256</v>
      </c>
      <c r="C518" s="4">
        <v>1031</v>
      </c>
      <c r="D518" s="9">
        <f>IF(A518=521,SUM(B519:B523),"ERROR")</f>
        <v>1346815</v>
      </c>
    </row>
    <row r="519" spans="1:4" x14ac:dyDescent="0.25">
      <c r="A519" s="4">
        <v>522</v>
      </c>
      <c r="B519" s="9">
        <f t="shared" si="8"/>
        <v>267289</v>
      </c>
      <c r="C519" s="4">
        <v>1033</v>
      </c>
      <c r="D519" s="9">
        <f>IF(A519=522,SUM(B520:B524),"ERROR")</f>
        <v>1352010</v>
      </c>
    </row>
    <row r="520" spans="1:4" x14ac:dyDescent="0.25">
      <c r="A520" s="4">
        <v>523</v>
      </c>
      <c r="B520" s="9">
        <f t="shared" si="8"/>
        <v>268324</v>
      </c>
      <c r="C520" s="4">
        <v>1035</v>
      </c>
      <c r="D520" s="9">
        <f>IF(A520=523,SUM(B521:B525),"ERROR")</f>
        <v>1357215</v>
      </c>
    </row>
    <row r="521" spans="1:4" x14ac:dyDescent="0.25">
      <c r="A521" s="4">
        <v>524</v>
      </c>
      <c r="B521" s="9">
        <f t="shared" si="8"/>
        <v>269361</v>
      </c>
      <c r="C521" s="4">
        <v>1037</v>
      </c>
      <c r="D521" s="9">
        <f>IF(A521=524,SUM(B522:B526),"ERROR")</f>
        <v>1362430</v>
      </c>
    </row>
    <row r="522" spans="1:4" x14ac:dyDescent="0.25">
      <c r="A522" s="4">
        <v>525</v>
      </c>
      <c r="B522" s="9">
        <f t="shared" si="8"/>
        <v>270400</v>
      </c>
      <c r="C522" s="4">
        <v>1039</v>
      </c>
      <c r="D522" s="9">
        <f>IF(A522=525,SUM(B523:B527),"ERROR")</f>
        <v>1367655</v>
      </c>
    </row>
    <row r="523" spans="1:4" x14ac:dyDescent="0.25">
      <c r="A523" s="4">
        <v>526</v>
      </c>
      <c r="B523" s="9">
        <f t="shared" si="8"/>
        <v>271441</v>
      </c>
      <c r="C523" s="4">
        <v>1041</v>
      </c>
      <c r="D523" s="9">
        <f>IF(A523=526,SUM(B524:B528),"ERROR")</f>
        <v>1372890</v>
      </c>
    </row>
    <row r="524" spans="1:4" x14ac:dyDescent="0.25">
      <c r="A524" s="4">
        <v>527</v>
      </c>
      <c r="B524" s="9">
        <f t="shared" si="8"/>
        <v>272484</v>
      </c>
      <c r="C524" s="4">
        <v>1043</v>
      </c>
      <c r="D524" s="9">
        <f>IF(A524=527,SUM(B525:B529),"ERROR")</f>
        <v>1378135</v>
      </c>
    </row>
    <row r="525" spans="1:4" x14ac:dyDescent="0.25">
      <c r="A525" s="4">
        <v>528</v>
      </c>
      <c r="B525" s="9">
        <f t="shared" si="8"/>
        <v>273529</v>
      </c>
      <c r="C525" s="4">
        <v>1045</v>
      </c>
      <c r="D525" s="9">
        <f>IF(A525=528,SUM(B526:B530),"ERROR")</f>
        <v>1383390</v>
      </c>
    </row>
    <row r="526" spans="1:4" x14ac:dyDescent="0.25">
      <c r="A526" s="4">
        <v>529</v>
      </c>
      <c r="B526" s="9">
        <f t="shared" si="8"/>
        <v>274576</v>
      </c>
      <c r="C526" s="4">
        <v>1047</v>
      </c>
      <c r="D526" s="9">
        <f>IF(A526=529,SUM(B527:B531),"ERROR")</f>
        <v>1388655</v>
      </c>
    </row>
    <row r="527" spans="1:4" x14ac:dyDescent="0.25">
      <c r="A527" s="4">
        <v>530</v>
      </c>
      <c r="B527" s="9">
        <f t="shared" si="8"/>
        <v>275625</v>
      </c>
      <c r="C527" s="4">
        <v>1049</v>
      </c>
      <c r="D527" s="9">
        <f>IF(A527=530,SUM(B528:B532),"ERROR")</f>
        <v>1393930</v>
      </c>
    </row>
    <row r="528" spans="1:4" x14ac:dyDescent="0.25">
      <c r="A528" s="4">
        <v>531</v>
      </c>
      <c r="B528" s="9">
        <f t="shared" si="8"/>
        <v>276676</v>
      </c>
      <c r="C528" s="4">
        <v>1051</v>
      </c>
      <c r="D528" s="9">
        <f>IF(A528=531,SUM(B529:B533),"ERROR")</f>
        <v>1399215</v>
      </c>
    </row>
    <row r="529" spans="1:4" x14ac:dyDescent="0.25">
      <c r="A529" s="4">
        <v>532</v>
      </c>
      <c r="B529" s="9">
        <f t="shared" si="8"/>
        <v>277729</v>
      </c>
      <c r="C529" s="4">
        <v>1053</v>
      </c>
      <c r="D529" s="9">
        <f>IF(A529=532,SUM(B530:B534),"ERROR")</f>
        <v>1404510</v>
      </c>
    </row>
    <row r="530" spans="1:4" x14ac:dyDescent="0.25">
      <c r="A530" s="4">
        <v>533</v>
      </c>
      <c r="B530" s="9">
        <f t="shared" si="8"/>
        <v>278784</v>
      </c>
      <c r="C530" s="4">
        <v>1055</v>
      </c>
      <c r="D530" s="9">
        <f>IF(A530=533,SUM(B531:B535),"ERROR")</f>
        <v>1409815</v>
      </c>
    </row>
    <row r="531" spans="1:4" x14ac:dyDescent="0.25">
      <c r="A531" s="4">
        <v>534</v>
      </c>
      <c r="B531" s="9">
        <f t="shared" si="8"/>
        <v>279841</v>
      </c>
      <c r="C531" s="4">
        <v>1057</v>
      </c>
      <c r="D531" s="9">
        <f>IF(A531=534,SUM(B532:B536),"ERROR")</f>
        <v>1415130</v>
      </c>
    </row>
    <row r="532" spans="1:4" x14ac:dyDescent="0.25">
      <c r="A532" s="4">
        <v>535</v>
      </c>
      <c r="B532" s="9">
        <f t="shared" si="8"/>
        <v>280900</v>
      </c>
      <c r="C532" s="4">
        <v>1059</v>
      </c>
      <c r="D532" s="9">
        <f>IF(A532=535,SUM(B533:B537),"ERROR")</f>
        <v>1420455</v>
      </c>
    </row>
    <row r="533" spans="1:4" x14ac:dyDescent="0.25">
      <c r="A533" s="4">
        <v>536</v>
      </c>
      <c r="B533" s="9">
        <f t="shared" si="8"/>
        <v>281961</v>
      </c>
      <c r="C533" s="4">
        <v>1061</v>
      </c>
      <c r="D533" s="9">
        <f>IF(A533=536,SUM(B534:B538),"ERROR")</f>
        <v>1425790</v>
      </c>
    </row>
    <row r="534" spans="1:4" x14ac:dyDescent="0.25">
      <c r="A534" s="4">
        <v>537</v>
      </c>
      <c r="B534" s="9">
        <f t="shared" si="8"/>
        <v>283024</v>
      </c>
      <c r="C534" s="4">
        <v>1063</v>
      </c>
      <c r="D534" s="9">
        <f>IF(A534=537,SUM(B535:B539),"ERROR")</f>
        <v>1431135</v>
      </c>
    </row>
    <row r="535" spans="1:4" x14ac:dyDescent="0.25">
      <c r="A535" s="4">
        <v>538</v>
      </c>
      <c r="B535" s="9">
        <f t="shared" si="8"/>
        <v>284089</v>
      </c>
      <c r="C535" s="4">
        <v>1065</v>
      </c>
      <c r="D535" s="9">
        <f>IF(A535=538,SUM(B536:B540),"ERROR")</f>
        <v>1436490</v>
      </c>
    </row>
    <row r="536" spans="1:4" x14ac:dyDescent="0.25">
      <c r="A536" s="4">
        <v>539</v>
      </c>
      <c r="B536" s="9">
        <f t="shared" si="8"/>
        <v>285156</v>
      </c>
      <c r="C536" s="4">
        <v>1067</v>
      </c>
      <c r="D536" s="9">
        <f>IF(A536=539,SUM(B537:B541),"ERROR")</f>
        <v>1441855</v>
      </c>
    </row>
    <row r="537" spans="1:4" x14ac:dyDescent="0.25">
      <c r="A537" s="4">
        <v>540</v>
      </c>
      <c r="B537" s="9">
        <f t="shared" si="8"/>
        <v>286225</v>
      </c>
      <c r="C537" s="4">
        <v>1069</v>
      </c>
      <c r="D537" s="9">
        <f>IF(A537=540,SUM(B538:B542),"ERROR")</f>
        <v>1447230</v>
      </c>
    </row>
    <row r="538" spans="1:4" x14ac:dyDescent="0.25">
      <c r="A538" s="4">
        <v>541</v>
      </c>
      <c r="B538" s="9">
        <f t="shared" si="8"/>
        <v>287296</v>
      </c>
      <c r="C538" s="4">
        <v>1071</v>
      </c>
      <c r="D538" s="9">
        <f>IF(A538=541,SUM(B539:B543),"ERROR")</f>
        <v>1452615</v>
      </c>
    </row>
    <row r="539" spans="1:4" x14ac:dyDescent="0.25">
      <c r="A539" s="4">
        <v>542</v>
      </c>
      <c r="B539" s="9">
        <f t="shared" si="8"/>
        <v>288369</v>
      </c>
      <c r="C539" s="4">
        <v>1073</v>
      </c>
      <c r="D539" s="9">
        <f>IF(A539=542,SUM(B540:B544),"ERROR")</f>
        <v>1458010</v>
      </c>
    </row>
    <row r="540" spans="1:4" x14ac:dyDescent="0.25">
      <c r="A540" s="4">
        <v>543</v>
      </c>
      <c r="B540" s="9">
        <f t="shared" si="8"/>
        <v>289444</v>
      </c>
      <c r="C540" s="4">
        <v>1075</v>
      </c>
      <c r="D540" s="9">
        <f>IF(A540=543,SUM(B541:B545),"ERROR")</f>
        <v>1463415</v>
      </c>
    </row>
    <row r="541" spans="1:4" x14ac:dyDescent="0.25">
      <c r="A541" s="4">
        <v>544</v>
      </c>
      <c r="B541" s="9">
        <f t="shared" si="8"/>
        <v>290521</v>
      </c>
      <c r="C541" s="4">
        <v>1077</v>
      </c>
      <c r="D541" s="9">
        <f>IF(A541=544,SUM(B542:B546),"ERROR")</f>
        <v>1468830</v>
      </c>
    </row>
    <row r="542" spans="1:4" x14ac:dyDescent="0.25">
      <c r="A542" s="4">
        <v>545</v>
      </c>
      <c r="B542" s="9">
        <f t="shared" si="8"/>
        <v>291600</v>
      </c>
      <c r="C542" s="4">
        <v>1079</v>
      </c>
      <c r="D542" s="9">
        <f>IF(A542=545,SUM(B543:B547),"ERROR")</f>
        <v>1474255</v>
      </c>
    </row>
    <row r="543" spans="1:4" x14ac:dyDescent="0.25">
      <c r="A543" s="4">
        <v>546</v>
      </c>
      <c r="B543" s="9">
        <f t="shared" si="8"/>
        <v>292681</v>
      </c>
      <c r="C543" s="4">
        <v>1081</v>
      </c>
      <c r="D543" s="9">
        <f>IF(A543=546,SUM(B544:B548),"ERROR")</f>
        <v>1479690</v>
      </c>
    </row>
    <row r="544" spans="1:4" x14ac:dyDescent="0.25">
      <c r="A544" s="4">
        <v>547</v>
      </c>
      <c r="B544" s="9">
        <f t="shared" si="8"/>
        <v>293764</v>
      </c>
      <c r="C544" s="4">
        <v>1083</v>
      </c>
      <c r="D544" s="9">
        <f>IF(A544=547,SUM(B545:B549),"ERROR")</f>
        <v>1485135</v>
      </c>
    </row>
    <row r="545" spans="1:4" x14ac:dyDescent="0.25">
      <c r="A545" s="4">
        <v>548</v>
      </c>
      <c r="B545" s="9">
        <f t="shared" si="8"/>
        <v>294849</v>
      </c>
      <c r="C545" s="4">
        <v>1085</v>
      </c>
      <c r="D545" s="9">
        <f>IF(A545=548,SUM(B546:B550),"ERROR")</f>
        <v>1490590</v>
      </c>
    </row>
    <row r="546" spans="1:4" x14ac:dyDescent="0.25">
      <c r="A546" s="4">
        <v>549</v>
      </c>
      <c r="B546" s="9">
        <f t="shared" si="8"/>
        <v>295936</v>
      </c>
      <c r="C546" s="4">
        <v>1087</v>
      </c>
      <c r="D546" s="9">
        <f>IF(A546=549,SUM(B547:B551),"ERROR")</f>
        <v>1496055</v>
      </c>
    </row>
    <row r="547" spans="1:4" x14ac:dyDescent="0.25">
      <c r="A547" s="4">
        <v>550</v>
      </c>
      <c r="B547" s="9">
        <f t="shared" si="8"/>
        <v>297025</v>
      </c>
      <c r="C547" s="4">
        <v>1089</v>
      </c>
      <c r="D547" s="9">
        <f>IF(A547=550,SUM(B548:B552),"ERROR")</f>
        <v>1501530</v>
      </c>
    </row>
    <row r="548" spans="1:4" x14ac:dyDescent="0.25">
      <c r="A548" s="4">
        <v>551</v>
      </c>
      <c r="B548" s="9">
        <f t="shared" si="8"/>
        <v>298116</v>
      </c>
      <c r="C548" s="4">
        <v>1091</v>
      </c>
      <c r="D548" s="9">
        <f>IF(A548=551,SUM(B549:B553),"ERROR")</f>
        <v>1507015</v>
      </c>
    </row>
    <row r="549" spans="1:4" x14ac:dyDescent="0.25">
      <c r="A549" s="4">
        <v>552</v>
      </c>
      <c r="B549" s="9">
        <f t="shared" si="8"/>
        <v>299209</v>
      </c>
      <c r="C549" s="4">
        <v>1093</v>
      </c>
      <c r="D549" s="9">
        <f>IF(A549=552,SUM(B550:B554),"ERROR")</f>
        <v>1512510</v>
      </c>
    </row>
    <row r="550" spans="1:4" x14ac:dyDescent="0.25">
      <c r="A550" s="4">
        <v>553</v>
      </c>
      <c r="B550" s="9">
        <f t="shared" si="8"/>
        <v>300304</v>
      </c>
      <c r="C550" s="4">
        <v>1095</v>
      </c>
      <c r="D550" s="9">
        <f>IF(A550=553,SUM(B551:B555),"ERROR")</f>
        <v>1518015</v>
      </c>
    </row>
    <row r="551" spans="1:4" x14ac:dyDescent="0.25">
      <c r="A551" s="4">
        <v>554</v>
      </c>
      <c r="B551" s="9">
        <f t="shared" si="8"/>
        <v>301401</v>
      </c>
      <c r="C551" s="4">
        <v>1097</v>
      </c>
      <c r="D551" s="9">
        <f>IF(A551=554,SUM(B552:B556),"ERROR")</f>
        <v>1523530</v>
      </c>
    </row>
    <row r="552" spans="1:4" x14ac:dyDescent="0.25">
      <c r="A552" s="4">
        <v>555</v>
      </c>
      <c r="B552" s="9">
        <f t="shared" si="8"/>
        <v>302500</v>
      </c>
      <c r="C552" s="4">
        <v>1099</v>
      </c>
      <c r="D552" s="9">
        <f>IF(A552=555,SUM(B553:B557),"ERROR")</f>
        <v>1529055</v>
      </c>
    </row>
    <row r="553" spans="1:4" x14ac:dyDescent="0.25">
      <c r="A553" s="4">
        <v>556</v>
      </c>
      <c r="B553" s="9">
        <f t="shared" si="8"/>
        <v>303601</v>
      </c>
      <c r="C553" s="4">
        <v>1101</v>
      </c>
      <c r="D553" s="9">
        <f>IF(A553=556,SUM(B554:B558),"ERROR")</f>
        <v>1534590</v>
      </c>
    </row>
    <row r="554" spans="1:4" x14ac:dyDescent="0.25">
      <c r="A554" s="4">
        <v>557</v>
      </c>
      <c r="B554" s="9">
        <f t="shared" si="8"/>
        <v>304704</v>
      </c>
      <c r="C554" s="4">
        <v>1103</v>
      </c>
      <c r="D554" s="9">
        <f>IF(A554=557,SUM(B555:B559),"ERROR")</f>
        <v>1540135</v>
      </c>
    </row>
    <row r="555" spans="1:4" x14ac:dyDescent="0.25">
      <c r="A555" s="4">
        <v>558</v>
      </c>
      <c r="B555" s="9">
        <f t="shared" si="8"/>
        <v>305809</v>
      </c>
      <c r="C555" s="4">
        <v>1105</v>
      </c>
      <c r="D555" s="9">
        <f>IF(A555=558,SUM(B556:B560),"ERROR")</f>
        <v>1545690</v>
      </c>
    </row>
    <row r="556" spans="1:4" x14ac:dyDescent="0.25">
      <c r="A556" s="4">
        <v>559</v>
      </c>
      <c r="B556" s="9">
        <f t="shared" si="8"/>
        <v>306916</v>
      </c>
      <c r="C556" s="4">
        <v>1107</v>
      </c>
      <c r="D556" s="9">
        <f>IF(A556=559,SUM(B557:B561),"ERROR")</f>
        <v>1551255</v>
      </c>
    </row>
    <row r="557" spans="1:4" x14ac:dyDescent="0.25">
      <c r="A557" s="4">
        <v>560</v>
      </c>
      <c r="B557" s="9">
        <f t="shared" si="8"/>
        <v>308025</v>
      </c>
      <c r="C557" s="4">
        <v>1109</v>
      </c>
      <c r="D557" s="9">
        <f>IF(A557=560,SUM(B558:B562),"ERROR")</f>
        <v>1556830</v>
      </c>
    </row>
    <row r="558" spans="1:4" x14ac:dyDescent="0.25">
      <c r="A558" s="4">
        <v>561</v>
      </c>
      <c r="B558" s="9">
        <f t="shared" si="8"/>
        <v>309136</v>
      </c>
      <c r="C558" s="4">
        <v>1111</v>
      </c>
      <c r="D558" s="9">
        <f>IF(A558=561,SUM(B559:B563),"ERROR")</f>
        <v>1562415</v>
      </c>
    </row>
    <row r="559" spans="1:4" x14ac:dyDescent="0.25">
      <c r="A559" s="4">
        <v>562</v>
      </c>
      <c r="B559" s="9">
        <f t="shared" si="8"/>
        <v>310249</v>
      </c>
      <c r="C559" s="4">
        <v>1113</v>
      </c>
      <c r="D559" s="9">
        <f>IF(A559=562,SUM(B560:B564),"ERROR")</f>
        <v>1568010</v>
      </c>
    </row>
    <row r="560" spans="1:4" x14ac:dyDescent="0.25">
      <c r="A560" s="4">
        <v>563</v>
      </c>
      <c r="B560" s="9">
        <f t="shared" si="8"/>
        <v>311364</v>
      </c>
      <c r="C560" s="4">
        <v>1115</v>
      </c>
      <c r="D560" s="9">
        <f>IF(A560=563,SUM(B561:B565),"ERROR")</f>
        <v>1573615</v>
      </c>
    </row>
    <row r="561" spans="1:4" x14ac:dyDescent="0.25">
      <c r="A561" s="4">
        <v>564</v>
      </c>
      <c r="B561" s="9">
        <f t="shared" si="8"/>
        <v>312481</v>
      </c>
      <c r="C561" s="4">
        <v>1117</v>
      </c>
      <c r="D561" s="9">
        <f>IF(A561=564,SUM(B562:B566),"ERROR")</f>
        <v>1579230</v>
      </c>
    </row>
    <row r="562" spans="1:4" x14ac:dyDescent="0.25">
      <c r="A562" s="4">
        <v>565</v>
      </c>
      <c r="B562" s="9">
        <f t="shared" si="8"/>
        <v>313600</v>
      </c>
      <c r="C562" s="4">
        <v>1119</v>
      </c>
      <c r="D562" s="9">
        <f>IF(A562=565,SUM(B563:B567),"ERROR")</f>
        <v>1584855</v>
      </c>
    </row>
    <row r="563" spans="1:4" x14ac:dyDescent="0.25">
      <c r="A563" s="4">
        <v>566</v>
      </c>
      <c r="B563" s="9">
        <f t="shared" si="8"/>
        <v>314721</v>
      </c>
      <c r="C563" s="4">
        <v>1121</v>
      </c>
      <c r="D563" s="9">
        <f>IF(A563=566,SUM(B564:B568),"ERROR")</f>
        <v>1590490</v>
      </c>
    </row>
    <row r="564" spans="1:4" x14ac:dyDescent="0.25">
      <c r="A564" s="4">
        <v>567</v>
      </c>
      <c r="B564" s="9">
        <f t="shared" si="8"/>
        <v>315844</v>
      </c>
      <c r="C564" s="4">
        <v>1123</v>
      </c>
      <c r="D564" s="9">
        <f>IF(A564=567,SUM(B565:B569),"ERROR")</f>
        <v>1596135</v>
      </c>
    </row>
    <row r="565" spans="1:4" x14ac:dyDescent="0.25">
      <c r="A565" s="4">
        <v>568</v>
      </c>
      <c r="B565" s="9">
        <f t="shared" si="8"/>
        <v>316969</v>
      </c>
      <c r="C565" s="4">
        <v>1125</v>
      </c>
      <c r="D565" s="9">
        <f>IF(A565=568,SUM(B566:B570),"ERROR")</f>
        <v>1601790</v>
      </c>
    </row>
    <row r="566" spans="1:4" x14ac:dyDescent="0.25">
      <c r="A566" s="4">
        <v>569</v>
      </c>
      <c r="B566" s="9">
        <f t="shared" si="8"/>
        <v>318096</v>
      </c>
      <c r="C566" s="4">
        <v>1127</v>
      </c>
      <c r="D566" s="9">
        <f>IF(A566=569,SUM(B567:B571),"ERROR")</f>
        <v>1607455</v>
      </c>
    </row>
    <row r="567" spans="1:4" x14ac:dyDescent="0.25">
      <c r="A567" s="4">
        <v>570</v>
      </c>
      <c r="B567" s="9">
        <f t="shared" si="8"/>
        <v>319225</v>
      </c>
      <c r="C567" s="4">
        <v>1129</v>
      </c>
      <c r="D567" s="9">
        <f>IF(A567=570,SUM(B568:B572),"ERROR")</f>
        <v>1613130</v>
      </c>
    </row>
    <row r="568" spans="1:4" x14ac:dyDescent="0.25">
      <c r="A568" s="4">
        <v>571</v>
      </c>
      <c r="B568" s="9">
        <f t="shared" si="8"/>
        <v>320356</v>
      </c>
      <c r="C568" s="4">
        <v>1131</v>
      </c>
      <c r="D568" s="9">
        <f>IF(A568=571,SUM(B569:B573),"ERROR")</f>
        <v>1618815</v>
      </c>
    </row>
    <row r="569" spans="1:4" x14ac:dyDescent="0.25">
      <c r="A569" s="4">
        <v>572</v>
      </c>
      <c r="B569" s="9">
        <f t="shared" si="8"/>
        <v>321489</v>
      </c>
      <c r="C569" s="4">
        <v>1133</v>
      </c>
      <c r="D569" s="9">
        <f>IF(A569=572,SUM(B570:B574),"ERROR")</f>
        <v>1624510</v>
      </c>
    </row>
    <row r="570" spans="1:4" x14ac:dyDescent="0.25">
      <c r="A570" s="4">
        <v>573</v>
      </c>
      <c r="B570" s="9">
        <f t="shared" si="8"/>
        <v>322624</v>
      </c>
      <c r="C570" s="4">
        <v>1135</v>
      </c>
      <c r="D570" s="9">
        <f>IF(A570=573,SUM(B571:B575),"ERROR")</f>
        <v>1630215</v>
      </c>
    </row>
    <row r="571" spans="1:4" x14ac:dyDescent="0.25">
      <c r="A571" s="4">
        <v>574</v>
      </c>
      <c r="B571" s="9">
        <f t="shared" si="8"/>
        <v>323761</v>
      </c>
      <c r="C571" s="4">
        <v>1137</v>
      </c>
      <c r="D571" s="9">
        <f>IF(A571=574,SUM(B572:B576),"ERROR")</f>
        <v>1635930</v>
      </c>
    </row>
    <row r="572" spans="1:4" x14ac:dyDescent="0.25">
      <c r="A572" s="4">
        <v>575</v>
      </c>
      <c r="B572" s="9">
        <f t="shared" si="8"/>
        <v>324900</v>
      </c>
      <c r="C572" s="4">
        <v>1139</v>
      </c>
      <c r="D572" s="9">
        <f>IF(A572=575,SUM(B573:B577),"ERROR")</f>
        <v>1641655</v>
      </c>
    </row>
    <row r="573" spans="1:4" x14ac:dyDescent="0.25">
      <c r="A573" s="4">
        <v>576</v>
      </c>
      <c r="B573" s="9">
        <f t="shared" si="8"/>
        <v>326041</v>
      </c>
      <c r="C573" s="4">
        <v>1141</v>
      </c>
      <c r="D573" s="9">
        <f>IF(A573=576,SUM(B574:B578),"ERROR")</f>
        <v>1647390</v>
      </c>
    </row>
    <row r="574" spans="1:4" x14ac:dyDescent="0.25">
      <c r="A574" s="4">
        <v>577</v>
      </c>
      <c r="B574" s="9">
        <f t="shared" si="8"/>
        <v>327184</v>
      </c>
      <c r="C574" s="4">
        <v>1143</v>
      </c>
      <c r="D574" s="9">
        <f>IF(A574=577,SUM(B575:B579),"ERROR")</f>
        <v>1653135</v>
      </c>
    </row>
    <row r="575" spans="1:4" x14ac:dyDescent="0.25">
      <c r="A575" s="4">
        <v>578</v>
      </c>
      <c r="B575" s="9">
        <f t="shared" si="8"/>
        <v>328329</v>
      </c>
      <c r="C575" s="4">
        <v>1145</v>
      </c>
      <c r="D575" s="9">
        <f>IF(A575=578,SUM(B576:B580),"ERROR")</f>
        <v>1658890</v>
      </c>
    </row>
    <row r="576" spans="1:4" x14ac:dyDescent="0.25">
      <c r="A576" s="4">
        <v>579</v>
      </c>
      <c r="B576" s="9">
        <f t="shared" si="8"/>
        <v>329476</v>
      </c>
      <c r="C576" s="4">
        <v>1147</v>
      </c>
      <c r="D576" s="9">
        <f>IF(A576=579,SUM(B577:B581),"ERROR")</f>
        <v>1664655</v>
      </c>
    </row>
    <row r="577" spans="1:4" x14ac:dyDescent="0.25">
      <c r="A577" s="4">
        <v>580</v>
      </c>
      <c r="B577" s="9">
        <f t="shared" si="8"/>
        <v>330625</v>
      </c>
      <c r="C577" s="4">
        <v>1149</v>
      </c>
      <c r="D577" s="9">
        <f>IF(A577=580,SUM(B578:B582),"ERROR")</f>
        <v>1670430</v>
      </c>
    </row>
    <row r="578" spans="1:4" x14ac:dyDescent="0.25">
      <c r="A578" s="4">
        <v>581</v>
      </c>
      <c r="B578" s="9">
        <f t="shared" si="8"/>
        <v>331776</v>
      </c>
      <c r="C578" s="4">
        <v>1151</v>
      </c>
      <c r="D578" s="9">
        <f>IF(A578=581,SUM(B579:B583),"ERROR")</f>
        <v>1676215</v>
      </c>
    </row>
    <row r="579" spans="1:4" x14ac:dyDescent="0.25">
      <c r="A579" s="4">
        <v>582</v>
      </c>
      <c r="B579" s="9">
        <f t="shared" si="8"/>
        <v>332929</v>
      </c>
      <c r="C579" s="4">
        <v>1153</v>
      </c>
      <c r="D579" s="9">
        <f>IF(A579=582,SUM(B580:B584),"ERROR")</f>
        <v>1682010</v>
      </c>
    </row>
    <row r="580" spans="1:4" x14ac:dyDescent="0.25">
      <c r="A580" s="4">
        <v>583</v>
      </c>
      <c r="B580" s="9">
        <f t="shared" si="8"/>
        <v>334084</v>
      </c>
      <c r="C580" s="4">
        <v>1155</v>
      </c>
      <c r="D580" s="9">
        <f>IF(A580=583,SUM(B581:B585),"ERROR")</f>
        <v>1687815</v>
      </c>
    </row>
    <row r="581" spans="1:4" x14ac:dyDescent="0.25">
      <c r="A581" s="4">
        <v>584</v>
      </c>
      <c r="B581" s="9">
        <f t="shared" si="8"/>
        <v>335241</v>
      </c>
      <c r="C581" s="4">
        <v>1157</v>
      </c>
      <c r="D581" s="9">
        <f>IF(A581=584,SUM(B582:B586),"ERROR")</f>
        <v>1693630</v>
      </c>
    </row>
    <row r="582" spans="1:4" x14ac:dyDescent="0.25">
      <c r="A582" s="4">
        <v>585</v>
      </c>
      <c r="B582" s="9">
        <f t="shared" ref="B582:B645" si="9">B581+C582</f>
        <v>336400</v>
      </c>
      <c r="C582" s="4">
        <v>1159</v>
      </c>
      <c r="D582" s="9">
        <f>IF(A582=585,SUM(B583:B587),"ERROR")</f>
        <v>1699455</v>
      </c>
    </row>
    <row r="583" spans="1:4" x14ac:dyDescent="0.25">
      <c r="A583" s="4">
        <v>586</v>
      </c>
      <c r="B583" s="9">
        <f t="shared" si="9"/>
        <v>337561</v>
      </c>
      <c r="C583" s="4">
        <v>1161</v>
      </c>
      <c r="D583" s="9">
        <f>IF(A583=586,SUM(B584:B588),"ERROR")</f>
        <v>1705290</v>
      </c>
    </row>
    <row r="584" spans="1:4" x14ac:dyDescent="0.25">
      <c r="A584" s="4">
        <v>587</v>
      </c>
      <c r="B584" s="9">
        <f t="shared" si="9"/>
        <v>338724</v>
      </c>
      <c r="C584" s="4">
        <v>1163</v>
      </c>
      <c r="D584" s="9">
        <f>IF(A584=587,SUM(B585:B589),"ERROR")</f>
        <v>1711135</v>
      </c>
    </row>
    <row r="585" spans="1:4" x14ac:dyDescent="0.25">
      <c r="A585" s="4">
        <v>588</v>
      </c>
      <c r="B585" s="9">
        <f t="shared" si="9"/>
        <v>339889</v>
      </c>
      <c r="C585" s="4">
        <v>1165</v>
      </c>
      <c r="D585" s="9">
        <f>IF(A585=588,SUM(B586:B590),"ERROR")</f>
        <v>1716990</v>
      </c>
    </row>
    <row r="586" spans="1:4" x14ac:dyDescent="0.25">
      <c r="A586" s="4">
        <v>589</v>
      </c>
      <c r="B586" s="9">
        <f t="shared" si="9"/>
        <v>341056</v>
      </c>
      <c r="C586" s="4">
        <v>1167</v>
      </c>
      <c r="D586" s="9">
        <f>IF(A586=589,SUM(B587:B591),"ERROR")</f>
        <v>1722855</v>
      </c>
    </row>
    <row r="587" spans="1:4" x14ac:dyDescent="0.25">
      <c r="A587" s="4">
        <v>590</v>
      </c>
      <c r="B587" s="9">
        <f t="shared" si="9"/>
        <v>342225</v>
      </c>
      <c r="C587" s="4">
        <v>1169</v>
      </c>
      <c r="D587" s="9">
        <f>IF(A587=590,SUM(B588:B592),"ERROR")</f>
        <v>1728730</v>
      </c>
    </row>
    <row r="588" spans="1:4" x14ac:dyDescent="0.25">
      <c r="A588" s="4">
        <v>591</v>
      </c>
      <c r="B588" s="9">
        <f t="shared" si="9"/>
        <v>343396</v>
      </c>
      <c r="C588" s="4">
        <v>1171</v>
      </c>
      <c r="D588" s="9">
        <f>IF(A588=591,SUM(B589:B593),"ERROR")</f>
        <v>1734615</v>
      </c>
    </row>
    <row r="589" spans="1:4" x14ac:dyDescent="0.25">
      <c r="A589" s="4">
        <v>592</v>
      </c>
      <c r="B589" s="9">
        <f t="shared" si="9"/>
        <v>344569</v>
      </c>
      <c r="C589" s="4">
        <v>1173</v>
      </c>
      <c r="D589" s="9">
        <f>IF(A589=592,SUM(B590:B594),"ERROR")</f>
        <v>1740510</v>
      </c>
    </row>
    <row r="590" spans="1:4" x14ac:dyDescent="0.25">
      <c r="A590" s="4">
        <v>593</v>
      </c>
      <c r="B590" s="9">
        <f t="shared" si="9"/>
        <v>345744</v>
      </c>
      <c r="C590" s="4">
        <v>1175</v>
      </c>
      <c r="D590" s="9">
        <f>IF(A590=593,SUM(B591:B595),"ERROR")</f>
        <v>1746415</v>
      </c>
    </row>
    <row r="591" spans="1:4" x14ac:dyDescent="0.25">
      <c r="A591" s="4">
        <v>594</v>
      </c>
      <c r="B591" s="9">
        <f t="shared" si="9"/>
        <v>346921</v>
      </c>
      <c r="C591" s="4">
        <v>1177</v>
      </c>
      <c r="D591" s="9">
        <f>IF(A591=594,SUM(B592:B596),"ERROR")</f>
        <v>1752330</v>
      </c>
    </row>
    <row r="592" spans="1:4" x14ac:dyDescent="0.25">
      <c r="A592" s="4">
        <v>595</v>
      </c>
      <c r="B592" s="9">
        <f t="shared" si="9"/>
        <v>348100</v>
      </c>
      <c r="C592" s="4">
        <v>1179</v>
      </c>
      <c r="D592" s="9">
        <f>IF(A592=595,SUM(B593:B597),"ERROR")</f>
        <v>1758255</v>
      </c>
    </row>
    <row r="593" spans="1:4" x14ac:dyDescent="0.25">
      <c r="A593" s="4">
        <v>596</v>
      </c>
      <c r="B593" s="9">
        <f t="shared" si="9"/>
        <v>349281</v>
      </c>
      <c r="C593" s="4">
        <v>1181</v>
      </c>
      <c r="D593" s="9">
        <f>IF(A593=596,SUM(B594:B598),"ERROR")</f>
        <v>1764190</v>
      </c>
    </row>
    <row r="594" spans="1:4" x14ac:dyDescent="0.25">
      <c r="A594" s="4">
        <v>597</v>
      </c>
      <c r="B594" s="9">
        <f t="shared" si="9"/>
        <v>350464</v>
      </c>
      <c r="C594" s="4">
        <v>1183</v>
      </c>
      <c r="D594" s="9">
        <f>IF(A594=597,SUM(B595:B599),"ERROR")</f>
        <v>1770135</v>
      </c>
    </row>
    <row r="595" spans="1:4" x14ac:dyDescent="0.25">
      <c r="A595" s="4">
        <v>598</v>
      </c>
      <c r="B595" s="9">
        <f t="shared" si="9"/>
        <v>351649</v>
      </c>
      <c r="C595" s="4">
        <v>1185</v>
      </c>
      <c r="D595" s="9">
        <f>IF(A595=598,SUM(B596:B600),"ERROR")</f>
        <v>1776090</v>
      </c>
    </row>
    <row r="596" spans="1:4" x14ac:dyDescent="0.25">
      <c r="A596" s="4">
        <v>599</v>
      </c>
      <c r="B596" s="9">
        <f t="shared" si="9"/>
        <v>352836</v>
      </c>
      <c r="C596" s="4">
        <v>1187</v>
      </c>
      <c r="D596" s="9">
        <f>IF(A596=599,SUM(B597:B601),"ERROR")</f>
        <v>1782055</v>
      </c>
    </row>
    <row r="597" spans="1:4" x14ac:dyDescent="0.25">
      <c r="A597" s="4">
        <v>600</v>
      </c>
      <c r="B597" s="9">
        <f t="shared" si="9"/>
        <v>354025</v>
      </c>
      <c r="C597" s="4">
        <v>1189</v>
      </c>
      <c r="D597" s="9">
        <f>IF(A597=600,SUM(B598:B602),"ERROR")</f>
        <v>1788030</v>
      </c>
    </row>
    <row r="598" spans="1:4" x14ac:dyDescent="0.25">
      <c r="A598" s="4">
        <v>601</v>
      </c>
      <c r="B598" s="9">
        <f t="shared" si="9"/>
        <v>355216</v>
      </c>
      <c r="C598" s="4">
        <v>1191</v>
      </c>
      <c r="D598" s="9">
        <f>IF(A598=601,SUM(B599:B603),"ERROR")</f>
        <v>1794015</v>
      </c>
    </row>
    <row r="599" spans="1:4" x14ac:dyDescent="0.25">
      <c r="A599" s="4">
        <v>602</v>
      </c>
      <c r="B599" s="9">
        <f t="shared" si="9"/>
        <v>356409</v>
      </c>
      <c r="C599" s="4">
        <v>1193</v>
      </c>
      <c r="D599" s="9">
        <f>IF(A599=602,SUM(B600:B604),"ERROR")</f>
        <v>1800010</v>
      </c>
    </row>
    <row r="600" spans="1:4" x14ac:dyDescent="0.25">
      <c r="A600" s="4">
        <v>603</v>
      </c>
      <c r="B600" s="9">
        <f t="shared" si="9"/>
        <v>357604</v>
      </c>
      <c r="C600" s="4">
        <v>1195</v>
      </c>
      <c r="D600" s="9">
        <f>IF(A600=603,SUM(B601:B605),"ERROR")</f>
        <v>1806015</v>
      </c>
    </row>
    <row r="601" spans="1:4" x14ac:dyDescent="0.25">
      <c r="A601" s="4">
        <v>604</v>
      </c>
      <c r="B601" s="9">
        <f t="shared" si="9"/>
        <v>358801</v>
      </c>
      <c r="C601" s="4">
        <v>1197</v>
      </c>
      <c r="D601" s="9">
        <f>IF(A601=604,SUM(B602:B606),"ERROR")</f>
        <v>1812030</v>
      </c>
    </row>
    <row r="602" spans="1:4" x14ac:dyDescent="0.25">
      <c r="A602" s="4">
        <v>605</v>
      </c>
      <c r="B602" s="9">
        <f t="shared" si="9"/>
        <v>360000</v>
      </c>
      <c r="C602" s="4">
        <v>1199</v>
      </c>
      <c r="D602" s="9">
        <f>IF(A602=605,SUM(B603:B607),"ERROR")</f>
        <v>1818055</v>
      </c>
    </row>
    <row r="603" spans="1:4" x14ac:dyDescent="0.25">
      <c r="A603" s="4">
        <v>606</v>
      </c>
      <c r="B603" s="9">
        <f t="shared" si="9"/>
        <v>361201</v>
      </c>
      <c r="C603" s="4">
        <v>1201</v>
      </c>
      <c r="D603" s="9">
        <f>IF(A603=606,SUM(B604:B608),"ERROR")</f>
        <v>1824090</v>
      </c>
    </row>
    <row r="604" spans="1:4" x14ac:dyDescent="0.25">
      <c r="A604" s="4">
        <v>607</v>
      </c>
      <c r="B604" s="9">
        <f t="shared" si="9"/>
        <v>362404</v>
      </c>
      <c r="C604" s="4">
        <v>1203</v>
      </c>
      <c r="D604" s="9">
        <f>IF(A604=607,SUM(B605:B609),"ERROR")</f>
        <v>1830135</v>
      </c>
    </row>
    <row r="605" spans="1:4" x14ac:dyDescent="0.25">
      <c r="A605" s="4">
        <v>608</v>
      </c>
      <c r="B605" s="9">
        <f t="shared" si="9"/>
        <v>363609</v>
      </c>
      <c r="C605" s="4">
        <v>1205</v>
      </c>
      <c r="D605" s="9">
        <f>IF(A605=608,SUM(B606:B610),"ERROR")</f>
        <v>1836190</v>
      </c>
    </row>
    <row r="606" spans="1:4" x14ac:dyDescent="0.25">
      <c r="A606" s="4">
        <v>609</v>
      </c>
      <c r="B606" s="9">
        <f t="shared" si="9"/>
        <v>364816</v>
      </c>
      <c r="C606" s="4">
        <v>1207</v>
      </c>
      <c r="D606" s="9">
        <f>IF(A606=609,SUM(B607:B611),"ERROR")</f>
        <v>1842255</v>
      </c>
    </row>
    <row r="607" spans="1:4" x14ac:dyDescent="0.25">
      <c r="A607" s="4">
        <v>610</v>
      </c>
      <c r="B607" s="9">
        <f t="shared" si="9"/>
        <v>366025</v>
      </c>
      <c r="C607" s="4">
        <v>1209</v>
      </c>
      <c r="D607" s="9">
        <f>IF(A607=610,SUM(B608:B612),"ERROR")</f>
        <v>1848330</v>
      </c>
    </row>
    <row r="608" spans="1:4" x14ac:dyDescent="0.25">
      <c r="A608" s="4">
        <v>611</v>
      </c>
      <c r="B608" s="9">
        <f t="shared" si="9"/>
        <v>367236</v>
      </c>
      <c r="C608" s="4">
        <v>1211</v>
      </c>
      <c r="D608" s="9">
        <f>IF(A608=611,SUM(B609:B613),"ERROR")</f>
        <v>1854415</v>
      </c>
    </row>
    <row r="609" spans="1:4" x14ac:dyDescent="0.25">
      <c r="A609" s="4">
        <v>612</v>
      </c>
      <c r="B609" s="9">
        <f t="shared" si="9"/>
        <v>368449</v>
      </c>
      <c r="C609" s="4">
        <v>1213</v>
      </c>
      <c r="D609" s="9">
        <f>IF(A609=612,SUM(B610:B614),"ERROR")</f>
        <v>1860510</v>
      </c>
    </row>
    <row r="610" spans="1:4" x14ac:dyDescent="0.25">
      <c r="A610" s="4">
        <v>613</v>
      </c>
      <c r="B610" s="9">
        <f t="shared" si="9"/>
        <v>369664</v>
      </c>
      <c r="C610" s="4">
        <v>1215</v>
      </c>
      <c r="D610" s="9">
        <f>IF(A610=613,SUM(B611:B615),"ERROR")</f>
        <v>1866615</v>
      </c>
    </row>
    <row r="611" spans="1:4" x14ac:dyDescent="0.25">
      <c r="A611" s="4">
        <v>614</v>
      </c>
      <c r="B611" s="9">
        <f t="shared" si="9"/>
        <v>370881</v>
      </c>
      <c r="C611" s="4">
        <v>1217</v>
      </c>
      <c r="D611" s="9">
        <f>IF(A611=614,SUM(B612:B616),"ERROR")</f>
        <v>1872730</v>
      </c>
    </row>
    <row r="612" spans="1:4" x14ac:dyDescent="0.25">
      <c r="A612" s="4">
        <v>615</v>
      </c>
      <c r="B612" s="9">
        <f t="shared" si="9"/>
        <v>372100</v>
      </c>
      <c r="C612" s="4">
        <v>1219</v>
      </c>
      <c r="D612" s="9">
        <f>IF(A612=615,SUM(B613:B617),"ERROR")</f>
        <v>1878855</v>
      </c>
    </row>
    <row r="613" spans="1:4" x14ac:dyDescent="0.25">
      <c r="A613" s="4">
        <v>616</v>
      </c>
      <c r="B613" s="9">
        <f t="shared" si="9"/>
        <v>373321</v>
      </c>
      <c r="C613" s="4">
        <v>1221</v>
      </c>
      <c r="D613" s="9">
        <f>IF(A613=616,SUM(B614:B618),"ERROR")</f>
        <v>1884990</v>
      </c>
    </row>
    <row r="614" spans="1:4" x14ac:dyDescent="0.25">
      <c r="A614" s="4">
        <v>617</v>
      </c>
      <c r="B614" s="9">
        <f t="shared" si="9"/>
        <v>374544</v>
      </c>
      <c r="C614" s="4">
        <v>1223</v>
      </c>
      <c r="D614" s="9">
        <f>IF(A614=617,SUM(B615:B619),"ERROR")</f>
        <v>1891135</v>
      </c>
    </row>
    <row r="615" spans="1:4" x14ac:dyDescent="0.25">
      <c r="A615" s="4">
        <v>618</v>
      </c>
      <c r="B615" s="9">
        <f t="shared" si="9"/>
        <v>375769</v>
      </c>
      <c r="C615" s="4">
        <v>1225</v>
      </c>
      <c r="D615" s="9">
        <f>IF(A615=618,SUM(B616:B620),"ERROR")</f>
        <v>1897290</v>
      </c>
    </row>
    <row r="616" spans="1:4" x14ac:dyDescent="0.25">
      <c r="A616" s="4">
        <v>619</v>
      </c>
      <c r="B616" s="9">
        <f t="shared" si="9"/>
        <v>376996</v>
      </c>
      <c r="C616" s="4">
        <v>1227</v>
      </c>
      <c r="D616" s="9">
        <f>IF(A616=619,SUM(B617:B621),"ERROR")</f>
        <v>1903455</v>
      </c>
    </row>
    <row r="617" spans="1:4" x14ac:dyDescent="0.25">
      <c r="A617" s="4">
        <v>620</v>
      </c>
      <c r="B617" s="9">
        <f t="shared" si="9"/>
        <v>378225</v>
      </c>
      <c r="C617" s="4">
        <v>1229</v>
      </c>
      <c r="D617" s="9">
        <f>IF(A617=620,SUM(B618:B622),"ERROR")</f>
        <v>1909630</v>
      </c>
    </row>
    <row r="618" spans="1:4" x14ac:dyDescent="0.25">
      <c r="A618" s="4">
        <v>621</v>
      </c>
      <c r="B618" s="9">
        <f t="shared" si="9"/>
        <v>379456</v>
      </c>
      <c r="C618" s="4">
        <v>1231</v>
      </c>
      <c r="D618" s="9">
        <f>IF(A618=621,SUM(B619:B623),"ERROR")</f>
        <v>1915815</v>
      </c>
    </row>
    <row r="619" spans="1:4" x14ac:dyDescent="0.25">
      <c r="A619" s="4">
        <v>622</v>
      </c>
      <c r="B619" s="9">
        <f t="shared" si="9"/>
        <v>380689</v>
      </c>
      <c r="C619" s="4">
        <v>1233</v>
      </c>
      <c r="D619" s="9">
        <f>IF(A619=622,SUM(B620:B624),"ERROR")</f>
        <v>1922010</v>
      </c>
    </row>
    <row r="620" spans="1:4" x14ac:dyDescent="0.25">
      <c r="A620" s="4">
        <v>623</v>
      </c>
      <c r="B620" s="9">
        <f t="shared" si="9"/>
        <v>381924</v>
      </c>
      <c r="C620" s="4">
        <v>1235</v>
      </c>
      <c r="D620" s="9">
        <f>IF(A620=623,SUM(B621:B625),"ERROR")</f>
        <v>1928215</v>
      </c>
    </row>
    <row r="621" spans="1:4" x14ac:dyDescent="0.25">
      <c r="A621" s="4">
        <v>624</v>
      </c>
      <c r="B621" s="9">
        <f t="shared" si="9"/>
        <v>383161</v>
      </c>
      <c r="C621" s="4">
        <v>1237</v>
      </c>
      <c r="D621" s="9">
        <f>IF(A621=624,SUM(B622:B626),"ERROR")</f>
        <v>1934430</v>
      </c>
    </row>
    <row r="622" spans="1:4" x14ac:dyDescent="0.25">
      <c r="A622" s="4">
        <v>625</v>
      </c>
      <c r="B622" s="9">
        <f t="shared" si="9"/>
        <v>384400</v>
      </c>
      <c r="C622" s="4">
        <v>1239</v>
      </c>
      <c r="D622" s="9">
        <f>IF(A622=625,SUM(B623:B627),"ERROR")</f>
        <v>1940655</v>
      </c>
    </row>
    <row r="623" spans="1:4" x14ac:dyDescent="0.25">
      <c r="A623" s="4">
        <v>626</v>
      </c>
      <c r="B623" s="9">
        <f t="shared" si="9"/>
        <v>385641</v>
      </c>
      <c r="C623" s="4">
        <v>1241</v>
      </c>
      <c r="D623" s="9">
        <f>IF(A623=626,SUM(B624:B628),"ERROR")</f>
        <v>1946890</v>
      </c>
    </row>
    <row r="624" spans="1:4" x14ac:dyDescent="0.25">
      <c r="A624" s="4">
        <v>627</v>
      </c>
      <c r="B624" s="9">
        <f t="shared" si="9"/>
        <v>386884</v>
      </c>
      <c r="C624" s="4">
        <v>1243</v>
      </c>
      <c r="D624" s="9">
        <f>IF(A624=627,SUM(B625:B629),"ERROR")</f>
        <v>1953135</v>
      </c>
    </row>
    <row r="625" spans="1:4" x14ac:dyDescent="0.25">
      <c r="A625" s="4">
        <v>628</v>
      </c>
      <c r="B625" s="9">
        <f t="shared" si="9"/>
        <v>388129</v>
      </c>
      <c r="C625" s="4">
        <v>1245</v>
      </c>
      <c r="D625" s="9">
        <f>IF(A625=628,SUM(B626:B630),"ERROR")</f>
        <v>1959390</v>
      </c>
    </row>
    <row r="626" spans="1:4" x14ac:dyDescent="0.25">
      <c r="A626" s="4">
        <v>629</v>
      </c>
      <c r="B626" s="9">
        <f t="shared" si="9"/>
        <v>389376</v>
      </c>
      <c r="C626" s="4">
        <v>1247</v>
      </c>
      <c r="D626" s="9">
        <f>IF(A626=629,SUM(B627:B631),"ERROR")</f>
        <v>1965655</v>
      </c>
    </row>
    <row r="627" spans="1:4" x14ac:dyDescent="0.25">
      <c r="A627" s="4">
        <v>630</v>
      </c>
      <c r="B627" s="9">
        <f t="shared" si="9"/>
        <v>390625</v>
      </c>
      <c r="C627" s="4">
        <v>1249</v>
      </c>
      <c r="D627" s="9">
        <f>IF(A627=630,SUM(B628:B632),"ERROR")</f>
        <v>1971930</v>
      </c>
    </row>
    <row r="628" spans="1:4" x14ac:dyDescent="0.25">
      <c r="A628" s="4">
        <v>631</v>
      </c>
      <c r="B628" s="9">
        <f t="shared" si="9"/>
        <v>391876</v>
      </c>
      <c r="C628" s="4">
        <v>1251</v>
      </c>
      <c r="D628" s="9">
        <f>IF(A628=631,SUM(B629:B633),"ERROR")</f>
        <v>1978215</v>
      </c>
    </row>
    <row r="629" spans="1:4" x14ac:dyDescent="0.25">
      <c r="A629" s="4">
        <v>632</v>
      </c>
      <c r="B629" s="9">
        <f t="shared" si="9"/>
        <v>393129</v>
      </c>
      <c r="C629" s="4">
        <v>1253</v>
      </c>
      <c r="D629" s="9">
        <f>IF(A629=632,SUM(B630:B634),"ERROR")</f>
        <v>1984510</v>
      </c>
    </row>
    <row r="630" spans="1:4" x14ac:dyDescent="0.25">
      <c r="A630" s="4">
        <v>633</v>
      </c>
      <c r="B630" s="9">
        <f t="shared" si="9"/>
        <v>394384</v>
      </c>
      <c r="C630" s="4">
        <v>1255</v>
      </c>
      <c r="D630" s="9">
        <f>IF(A630=633,SUM(B631:B635),"ERROR")</f>
        <v>1990815</v>
      </c>
    </row>
    <row r="631" spans="1:4" x14ac:dyDescent="0.25">
      <c r="A631" s="4">
        <v>634</v>
      </c>
      <c r="B631" s="9">
        <f t="shared" si="9"/>
        <v>395641</v>
      </c>
      <c r="C631" s="4">
        <v>1257</v>
      </c>
      <c r="D631" s="9">
        <f>IF(A631=634,SUM(B632:B636),"ERROR")</f>
        <v>1997130</v>
      </c>
    </row>
    <row r="632" spans="1:4" x14ac:dyDescent="0.25">
      <c r="A632" s="4">
        <v>635</v>
      </c>
      <c r="B632" s="9">
        <f t="shared" si="9"/>
        <v>396900</v>
      </c>
      <c r="C632" s="4">
        <v>1259</v>
      </c>
      <c r="D632" s="9">
        <f>IF(A632=635,SUM(B633:B637),"ERROR")</f>
        <v>2003455</v>
      </c>
    </row>
    <row r="633" spans="1:4" x14ac:dyDescent="0.25">
      <c r="A633" s="4">
        <v>636</v>
      </c>
      <c r="B633" s="9">
        <f t="shared" si="9"/>
        <v>398161</v>
      </c>
      <c r="C633" s="4">
        <v>1261</v>
      </c>
      <c r="D633" s="9">
        <f>IF(A633=636,SUM(B634:B638),"ERROR")</f>
        <v>2009790</v>
      </c>
    </row>
    <row r="634" spans="1:4" x14ac:dyDescent="0.25">
      <c r="A634" s="4">
        <v>637</v>
      </c>
      <c r="B634" s="9">
        <f t="shared" si="9"/>
        <v>399424</v>
      </c>
      <c r="C634" s="4">
        <v>1263</v>
      </c>
      <c r="D634" s="9">
        <f>IF(A634=637,SUM(B635:B639),"ERROR")</f>
        <v>2016135</v>
      </c>
    </row>
    <row r="635" spans="1:4" x14ac:dyDescent="0.25">
      <c r="A635" s="4">
        <v>638</v>
      </c>
      <c r="B635" s="9">
        <f t="shared" si="9"/>
        <v>400689</v>
      </c>
      <c r="C635" s="4">
        <v>1265</v>
      </c>
      <c r="D635" s="9">
        <f>IF(A635=638,SUM(B636:B640),"ERROR")</f>
        <v>2022490</v>
      </c>
    </row>
    <row r="636" spans="1:4" x14ac:dyDescent="0.25">
      <c r="A636" s="4">
        <v>639</v>
      </c>
      <c r="B636" s="9">
        <f t="shared" si="9"/>
        <v>401956</v>
      </c>
      <c r="C636" s="4">
        <v>1267</v>
      </c>
      <c r="D636" s="9">
        <f>IF(A636=639,SUM(B637:B641),"ERROR")</f>
        <v>2028855</v>
      </c>
    </row>
    <row r="637" spans="1:4" x14ac:dyDescent="0.25">
      <c r="A637" s="4">
        <v>640</v>
      </c>
      <c r="B637" s="9">
        <f t="shared" si="9"/>
        <v>403225</v>
      </c>
      <c r="C637" s="4">
        <v>1269</v>
      </c>
      <c r="D637" s="9">
        <f>IF(A637=640,SUM(B638:B642),"ERROR")</f>
        <v>2035230</v>
      </c>
    </row>
    <row r="638" spans="1:4" x14ac:dyDescent="0.25">
      <c r="A638" s="4">
        <v>641</v>
      </c>
      <c r="B638" s="9">
        <f t="shared" si="9"/>
        <v>404496</v>
      </c>
      <c r="C638" s="4">
        <v>1271</v>
      </c>
      <c r="D638" s="9">
        <f>IF(A638=641,SUM(B639:B643),"ERROR")</f>
        <v>2041615</v>
      </c>
    </row>
    <row r="639" spans="1:4" x14ac:dyDescent="0.25">
      <c r="A639" s="4">
        <v>642</v>
      </c>
      <c r="B639" s="9">
        <f t="shared" si="9"/>
        <v>405769</v>
      </c>
      <c r="C639" s="4">
        <v>1273</v>
      </c>
      <c r="D639" s="9">
        <f>IF(A639=642,SUM(B640:B644),"ERROR")</f>
        <v>2048010</v>
      </c>
    </row>
    <row r="640" spans="1:4" x14ac:dyDescent="0.25">
      <c r="A640" s="4">
        <v>643</v>
      </c>
      <c r="B640" s="9">
        <f t="shared" si="9"/>
        <v>407044</v>
      </c>
      <c r="C640" s="4">
        <v>1275</v>
      </c>
      <c r="D640" s="9">
        <f>IF(A640=643,SUM(B641:B645),"ERROR")</f>
        <v>2054415</v>
      </c>
    </row>
    <row r="641" spans="1:4" x14ac:dyDescent="0.25">
      <c r="A641" s="4">
        <v>644</v>
      </c>
      <c r="B641" s="9">
        <f t="shared" si="9"/>
        <v>408321</v>
      </c>
      <c r="C641" s="4">
        <v>1277</v>
      </c>
      <c r="D641" s="9">
        <f>IF(A641=644,SUM(B642:B646),"ERROR")</f>
        <v>2060830</v>
      </c>
    </row>
    <row r="642" spans="1:4" x14ac:dyDescent="0.25">
      <c r="A642" s="4">
        <v>645</v>
      </c>
      <c r="B642" s="9">
        <f t="shared" si="9"/>
        <v>409600</v>
      </c>
      <c r="C642" s="4">
        <v>1279</v>
      </c>
      <c r="D642" s="9">
        <f>IF(A642=645,SUM(B643:B647),"ERROR")</f>
        <v>2067255</v>
      </c>
    </row>
    <row r="643" spans="1:4" x14ac:dyDescent="0.25">
      <c r="A643" s="4">
        <v>646</v>
      </c>
      <c r="B643" s="9">
        <f t="shared" si="9"/>
        <v>410881</v>
      </c>
      <c r="C643" s="4">
        <v>1281</v>
      </c>
      <c r="D643" s="9">
        <f>IF(A643=646,SUM(B644:B648),"ERROR")</f>
        <v>2073690</v>
      </c>
    </row>
    <row r="644" spans="1:4" x14ac:dyDescent="0.25">
      <c r="A644" s="4">
        <v>647</v>
      </c>
      <c r="B644" s="9">
        <f t="shared" si="9"/>
        <v>412164</v>
      </c>
      <c r="C644" s="4">
        <v>1283</v>
      </c>
      <c r="D644" s="9">
        <f>IF(A644=647,SUM(B645:B649),"ERROR")</f>
        <v>2080135</v>
      </c>
    </row>
    <row r="645" spans="1:4" x14ac:dyDescent="0.25">
      <c r="A645" s="4">
        <v>648</v>
      </c>
      <c r="B645" s="9">
        <f t="shared" si="9"/>
        <v>413449</v>
      </c>
      <c r="C645" s="4">
        <v>1285</v>
      </c>
      <c r="D645" s="9">
        <f>IF(A645=648,SUM(B646:B650),"ERROR")</f>
        <v>2086590</v>
      </c>
    </row>
    <row r="646" spans="1:4" x14ac:dyDescent="0.25">
      <c r="A646" s="4">
        <v>649</v>
      </c>
      <c r="B646" s="9">
        <f t="shared" ref="B646:B709" si="10">B645+C646</f>
        <v>414736</v>
      </c>
      <c r="C646" s="4">
        <v>1287</v>
      </c>
      <c r="D646" s="9">
        <f>IF(A646=649,SUM(B647:B651),"ERROR")</f>
        <v>2093055</v>
      </c>
    </row>
    <row r="647" spans="1:4" x14ac:dyDescent="0.25">
      <c r="A647" s="4">
        <v>650</v>
      </c>
      <c r="B647" s="9">
        <f t="shared" si="10"/>
        <v>416025</v>
      </c>
      <c r="C647" s="4">
        <v>1289</v>
      </c>
      <c r="D647" s="9">
        <f>IF(A647=650,SUM(B648:B652),"ERROR")</f>
        <v>2099530</v>
      </c>
    </row>
    <row r="648" spans="1:4" x14ac:dyDescent="0.25">
      <c r="A648" s="4">
        <v>651</v>
      </c>
      <c r="B648" s="9">
        <f t="shared" si="10"/>
        <v>417316</v>
      </c>
      <c r="C648" s="4">
        <v>1291</v>
      </c>
      <c r="D648" s="9">
        <f>IF(A648=651,SUM(B649:B653),"ERROR")</f>
        <v>2106015</v>
      </c>
    </row>
    <row r="649" spans="1:4" x14ac:dyDescent="0.25">
      <c r="A649" s="4">
        <v>652</v>
      </c>
      <c r="B649" s="9">
        <f t="shared" si="10"/>
        <v>418609</v>
      </c>
      <c r="C649" s="4">
        <v>1293</v>
      </c>
      <c r="D649" s="9">
        <f>IF(A649=652,SUM(B650:B654),"ERROR")</f>
        <v>2112510</v>
      </c>
    </row>
    <row r="650" spans="1:4" x14ac:dyDescent="0.25">
      <c r="A650" s="4">
        <v>653</v>
      </c>
      <c r="B650" s="9">
        <f t="shared" si="10"/>
        <v>419904</v>
      </c>
      <c r="C650" s="4">
        <v>1295</v>
      </c>
      <c r="D650" s="9">
        <f>IF(A650=653,SUM(B651:B655),"ERROR")</f>
        <v>2119015</v>
      </c>
    </row>
    <row r="651" spans="1:4" x14ac:dyDescent="0.25">
      <c r="A651" s="4">
        <v>654</v>
      </c>
      <c r="B651" s="9">
        <f t="shared" si="10"/>
        <v>421201</v>
      </c>
      <c r="C651" s="4">
        <v>1297</v>
      </c>
      <c r="D651" s="9">
        <f>IF(A651=654,SUM(B652:B656),"ERROR")</f>
        <v>2125530</v>
      </c>
    </row>
    <row r="652" spans="1:4" x14ac:dyDescent="0.25">
      <c r="A652" s="4">
        <v>655</v>
      </c>
      <c r="B652" s="9">
        <f t="shared" si="10"/>
        <v>422500</v>
      </c>
      <c r="C652" s="4">
        <v>1299</v>
      </c>
      <c r="D652" s="9">
        <f>IF(A652=655,SUM(B653:B657),"ERROR")</f>
        <v>2132055</v>
      </c>
    </row>
    <row r="653" spans="1:4" x14ac:dyDescent="0.25">
      <c r="A653" s="4">
        <v>656</v>
      </c>
      <c r="B653" s="9">
        <f t="shared" si="10"/>
        <v>423801</v>
      </c>
      <c r="C653" s="4">
        <v>1301</v>
      </c>
      <c r="D653" s="9">
        <f>IF(A653=656,SUM(B654:B658),"ERROR")</f>
        <v>2138590</v>
      </c>
    </row>
    <row r="654" spans="1:4" x14ac:dyDescent="0.25">
      <c r="A654" s="4">
        <v>657</v>
      </c>
      <c r="B654" s="9">
        <f t="shared" si="10"/>
        <v>425104</v>
      </c>
      <c r="C654" s="4">
        <v>1303</v>
      </c>
      <c r="D654" s="9">
        <f>IF(A654=657,SUM(B655:B659),"ERROR")</f>
        <v>2145135</v>
      </c>
    </row>
    <row r="655" spans="1:4" x14ac:dyDescent="0.25">
      <c r="A655" s="4">
        <v>658</v>
      </c>
      <c r="B655" s="9">
        <f t="shared" si="10"/>
        <v>426409</v>
      </c>
      <c r="C655" s="4">
        <v>1305</v>
      </c>
      <c r="D655" s="9">
        <f>IF(A655=658,SUM(B656:B660),"ERROR")</f>
        <v>2151690</v>
      </c>
    </row>
    <row r="656" spans="1:4" x14ac:dyDescent="0.25">
      <c r="A656" s="4">
        <v>659</v>
      </c>
      <c r="B656" s="9">
        <f t="shared" si="10"/>
        <v>427716</v>
      </c>
      <c r="C656" s="4">
        <v>1307</v>
      </c>
      <c r="D656" s="9">
        <f>IF(A656=659,SUM(B657:B661),"ERROR")</f>
        <v>2158255</v>
      </c>
    </row>
    <row r="657" spans="1:4" x14ac:dyDescent="0.25">
      <c r="A657" s="4">
        <v>660</v>
      </c>
      <c r="B657" s="9">
        <f t="shared" si="10"/>
        <v>429025</v>
      </c>
      <c r="C657" s="4">
        <v>1309</v>
      </c>
      <c r="D657" s="9">
        <f>IF(A657=660,SUM(B658:B662),"ERROR")</f>
        <v>2164830</v>
      </c>
    </row>
    <row r="658" spans="1:4" x14ac:dyDescent="0.25">
      <c r="A658" s="4">
        <v>661</v>
      </c>
      <c r="B658" s="9">
        <f t="shared" si="10"/>
        <v>430336</v>
      </c>
      <c r="C658" s="4">
        <v>1311</v>
      </c>
      <c r="D658" s="9">
        <f>IF(A658=661,SUM(B659:B663),"ERROR")</f>
        <v>2171415</v>
      </c>
    </row>
    <row r="659" spans="1:4" x14ac:dyDescent="0.25">
      <c r="A659" s="4">
        <v>662</v>
      </c>
      <c r="B659" s="9">
        <f t="shared" si="10"/>
        <v>431649</v>
      </c>
      <c r="C659" s="4">
        <v>1313</v>
      </c>
      <c r="D659" s="9">
        <f>IF(A659=662,SUM(B660:B664),"ERROR")</f>
        <v>2178010</v>
      </c>
    </row>
    <row r="660" spans="1:4" x14ac:dyDescent="0.25">
      <c r="A660" s="4">
        <v>663</v>
      </c>
      <c r="B660" s="9">
        <f t="shared" si="10"/>
        <v>432964</v>
      </c>
      <c r="C660" s="4">
        <v>1315</v>
      </c>
      <c r="D660" s="9">
        <f>IF(A660=663,SUM(B661:B665),"ERROR")</f>
        <v>2184615</v>
      </c>
    </row>
    <row r="661" spans="1:4" x14ac:dyDescent="0.25">
      <c r="A661" s="4">
        <v>664</v>
      </c>
      <c r="B661" s="9">
        <f t="shared" si="10"/>
        <v>434281</v>
      </c>
      <c r="C661" s="4">
        <v>1317</v>
      </c>
      <c r="D661" s="9">
        <f>IF(A661=664,SUM(B662:B666),"ERROR")</f>
        <v>2191230</v>
      </c>
    </row>
    <row r="662" spans="1:4" x14ac:dyDescent="0.25">
      <c r="A662" s="4">
        <v>665</v>
      </c>
      <c r="B662" s="9">
        <f t="shared" si="10"/>
        <v>435600</v>
      </c>
      <c r="C662" s="4">
        <v>1319</v>
      </c>
      <c r="D662" s="9">
        <f>IF(A662=665,SUM(B663:B667),"ERROR")</f>
        <v>2197855</v>
      </c>
    </row>
    <row r="663" spans="1:4" x14ac:dyDescent="0.25">
      <c r="A663" s="4">
        <v>666</v>
      </c>
      <c r="B663" s="9">
        <f t="shared" si="10"/>
        <v>436921</v>
      </c>
      <c r="C663" s="4">
        <v>1321</v>
      </c>
      <c r="D663" s="9">
        <f>IF(A663=666,SUM(B664:B668),"ERROR")</f>
        <v>2204490</v>
      </c>
    </row>
    <row r="664" spans="1:4" x14ac:dyDescent="0.25">
      <c r="A664" s="4">
        <v>667</v>
      </c>
      <c r="B664" s="9">
        <f t="shared" si="10"/>
        <v>438244</v>
      </c>
      <c r="C664" s="4">
        <v>1323</v>
      </c>
      <c r="D664" s="9">
        <f>IF(A664=667,SUM(B665:B669),"ERROR")</f>
        <v>2211135</v>
      </c>
    </row>
    <row r="665" spans="1:4" x14ac:dyDescent="0.25">
      <c r="A665" s="4">
        <v>668</v>
      </c>
      <c r="B665" s="9">
        <f t="shared" si="10"/>
        <v>439569</v>
      </c>
      <c r="C665" s="4">
        <v>1325</v>
      </c>
      <c r="D665" s="9">
        <f>IF(A665=668,SUM(B666:B670),"ERROR")</f>
        <v>2217790</v>
      </c>
    </row>
    <row r="666" spans="1:4" x14ac:dyDescent="0.25">
      <c r="A666" s="4">
        <v>669</v>
      </c>
      <c r="B666" s="9">
        <f t="shared" si="10"/>
        <v>440896</v>
      </c>
      <c r="C666" s="4">
        <v>1327</v>
      </c>
      <c r="D666" s="9">
        <f>IF(A666=669,SUM(B667:B671),"ERROR")</f>
        <v>2224455</v>
      </c>
    </row>
    <row r="667" spans="1:4" x14ac:dyDescent="0.25">
      <c r="A667" s="4">
        <v>670</v>
      </c>
      <c r="B667" s="9">
        <f t="shared" si="10"/>
        <v>442225</v>
      </c>
      <c r="C667" s="4">
        <v>1329</v>
      </c>
      <c r="D667" s="9">
        <f>IF(A667=670,SUM(B668:B672),"ERROR")</f>
        <v>2231130</v>
      </c>
    </row>
    <row r="668" spans="1:4" x14ac:dyDescent="0.25">
      <c r="A668" s="4">
        <v>671</v>
      </c>
      <c r="B668" s="9">
        <f t="shared" si="10"/>
        <v>443556</v>
      </c>
      <c r="C668" s="4">
        <v>1331</v>
      </c>
      <c r="D668" s="9">
        <f>IF(A668=671,SUM(B669:B673),"ERROR")</f>
        <v>2237815</v>
      </c>
    </row>
    <row r="669" spans="1:4" x14ac:dyDescent="0.25">
      <c r="A669" s="4">
        <v>672</v>
      </c>
      <c r="B669" s="9">
        <f t="shared" si="10"/>
        <v>444889</v>
      </c>
      <c r="C669" s="4">
        <v>1333</v>
      </c>
      <c r="D669" s="9">
        <f>IF(A669=672,SUM(B670:B674),"ERROR")</f>
        <v>2244510</v>
      </c>
    </row>
    <row r="670" spans="1:4" x14ac:dyDescent="0.25">
      <c r="A670" s="4">
        <v>673</v>
      </c>
      <c r="B670" s="9">
        <f t="shared" si="10"/>
        <v>446224</v>
      </c>
      <c r="C670" s="4">
        <v>1335</v>
      </c>
      <c r="D670" s="9">
        <f>IF(A670=673,SUM(B671:B675),"ERROR")</f>
        <v>2251215</v>
      </c>
    </row>
    <row r="671" spans="1:4" x14ac:dyDescent="0.25">
      <c r="A671" s="4">
        <v>674</v>
      </c>
      <c r="B671" s="9">
        <f t="shared" si="10"/>
        <v>447561</v>
      </c>
      <c r="C671" s="4">
        <v>1337</v>
      </c>
      <c r="D671" s="9">
        <f>IF(A671=674,SUM(B672:B676),"ERROR")</f>
        <v>2257930</v>
      </c>
    </row>
    <row r="672" spans="1:4" x14ac:dyDescent="0.25">
      <c r="A672" s="4">
        <v>675</v>
      </c>
      <c r="B672" s="9">
        <f t="shared" si="10"/>
        <v>448900</v>
      </c>
      <c r="C672" s="4">
        <v>1339</v>
      </c>
      <c r="D672" s="9">
        <f>IF(A672=675,SUM(B673:B677),"ERROR")</f>
        <v>2264655</v>
      </c>
    </row>
    <row r="673" spans="1:4" x14ac:dyDescent="0.25">
      <c r="A673" s="4">
        <v>676</v>
      </c>
      <c r="B673" s="9">
        <f t="shared" si="10"/>
        <v>450241</v>
      </c>
      <c r="C673" s="4">
        <v>1341</v>
      </c>
      <c r="D673" s="9">
        <f>IF(A673=676,SUM(B674:B678),"ERROR")</f>
        <v>2271390</v>
      </c>
    </row>
    <row r="674" spans="1:4" x14ac:dyDescent="0.25">
      <c r="A674" s="4">
        <v>677</v>
      </c>
      <c r="B674" s="9">
        <f t="shared" si="10"/>
        <v>451584</v>
      </c>
      <c r="C674" s="4">
        <v>1343</v>
      </c>
      <c r="D674" s="9">
        <f>IF(A674=677,SUM(B675:B679),"ERROR")</f>
        <v>2278135</v>
      </c>
    </row>
    <row r="675" spans="1:4" x14ac:dyDescent="0.25">
      <c r="A675" s="4">
        <v>678</v>
      </c>
      <c r="B675" s="9">
        <f t="shared" si="10"/>
        <v>452929</v>
      </c>
      <c r="C675" s="4">
        <v>1345</v>
      </c>
      <c r="D675" s="9">
        <f>IF(A675=678,SUM(B676:B680),"ERROR")</f>
        <v>2284890</v>
      </c>
    </row>
    <row r="676" spans="1:4" x14ac:dyDescent="0.25">
      <c r="A676" s="4">
        <v>679</v>
      </c>
      <c r="B676" s="9">
        <f t="shared" si="10"/>
        <v>454276</v>
      </c>
      <c r="C676" s="4">
        <v>1347</v>
      </c>
      <c r="D676" s="9">
        <f>IF(A676=679,SUM(B677:B681),"ERROR")</f>
        <v>2291655</v>
      </c>
    </row>
    <row r="677" spans="1:4" x14ac:dyDescent="0.25">
      <c r="A677" s="4">
        <v>680</v>
      </c>
      <c r="B677" s="9">
        <f t="shared" si="10"/>
        <v>455625</v>
      </c>
      <c r="C677" s="4">
        <v>1349</v>
      </c>
      <c r="D677" s="9">
        <f>IF(A677=680,SUM(B678:B682),"ERROR")</f>
        <v>2298430</v>
      </c>
    </row>
    <row r="678" spans="1:4" x14ac:dyDescent="0.25">
      <c r="A678" s="4">
        <v>681</v>
      </c>
      <c r="B678" s="9">
        <f t="shared" si="10"/>
        <v>456976</v>
      </c>
      <c r="C678" s="4">
        <v>1351</v>
      </c>
      <c r="D678" s="9">
        <f>IF(A678=681,SUM(B679:B683),"ERROR")</f>
        <v>2305215</v>
      </c>
    </row>
    <row r="679" spans="1:4" x14ac:dyDescent="0.25">
      <c r="A679" s="4">
        <v>682</v>
      </c>
      <c r="B679" s="9">
        <f t="shared" si="10"/>
        <v>458329</v>
      </c>
      <c r="C679" s="4">
        <v>1353</v>
      </c>
      <c r="D679" s="9">
        <f>IF(A679=682,SUM(B680:B684),"ERROR")</f>
        <v>2312010</v>
      </c>
    </row>
    <row r="680" spans="1:4" x14ac:dyDescent="0.25">
      <c r="A680" s="4">
        <v>683</v>
      </c>
      <c r="B680" s="9">
        <f t="shared" si="10"/>
        <v>459684</v>
      </c>
      <c r="C680" s="4">
        <v>1355</v>
      </c>
      <c r="D680" s="9">
        <f>IF(A680=683,SUM(B681:B685),"ERROR")</f>
        <v>2318815</v>
      </c>
    </row>
    <row r="681" spans="1:4" x14ac:dyDescent="0.25">
      <c r="A681" s="4">
        <v>684</v>
      </c>
      <c r="B681" s="9">
        <f t="shared" si="10"/>
        <v>461041</v>
      </c>
      <c r="C681" s="4">
        <v>1357</v>
      </c>
      <c r="D681" s="9">
        <f>IF(A681=684,SUM(B682:B686),"ERROR")</f>
        <v>2325630</v>
      </c>
    </row>
    <row r="682" spans="1:4" x14ac:dyDescent="0.25">
      <c r="A682" s="4">
        <v>685</v>
      </c>
      <c r="B682" s="9">
        <f t="shared" si="10"/>
        <v>462400</v>
      </c>
      <c r="C682" s="4">
        <v>1359</v>
      </c>
      <c r="D682" s="9">
        <f>IF(A682=685,SUM(B683:B687),"ERROR")</f>
        <v>2332455</v>
      </c>
    </row>
    <row r="683" spans="1:4" x14ac:dyDescent="0.25">
      <c r="A683" s="4">
        <v>686</v>
      </c>
      <c r="B683" s="9">
        <f t="shared" si="10"/>
        <v>463761</v>
      </c>
      <c r="C683" s="4">
        <v>1361</v>
      </c>
      <c r="D683" s="9">
        <f>IF(A683=686,SUM(B684:B688),"ERROR")</f>
        <v>2339290</v>
      </c>
    </row>
    <row r="684" spans="1:4" x14ac:dyDescent="0.25">
      <c r="A684" s="4">
        <v>687</v>
      </c>
      <c r="B684" s="9">
        <f t="shared" si="10"/>
        <v>465124</v>
      </c>
      <c r="C684" s="4">
        <v>1363</v>
      </c>
      <c r="D684" s="9">
        <f>IF(A684=687,SUM(B685:B689),"ERROR")</f>
        <v>2346135</v>
      </c>
    </row>
    <row r="685" spans="1:4" x14ac:dyDescent="0.25">
      <c r="A685" s="4">
        <v>688</v>
      </c>
      <c r="B685" s="9">
        <f t="shared" si="10"/>
        <v>466489</v>
      </c>
      <c r="C685" s="4">
        <v>1365</v>
      </c>
      <c r="D685" s="9">
        <f>IF(A685=688,SUM(B686:B690),"ERROR")</f>
        <v>2352990</v>
      </c>
    </row>
    <row r="686" spans="1:4" x14ac:dyDescent="0.25">
      <c r="A686" s="4">
        <v>689</v>
      </c>
      <c r="B686" s="9">
        <f t="shared" si="10"/>
        <v>467856</v>
      </c>
      <c r="C686" s="4">
        <v>1367</v>
      </c>
      <c r="D686" s="9">
        <f>IF(A686=689,SUM(B687:B691),"ERROR")</f>
        <v>2359855</v>
      </c>
    </row>
    <row r="687" spans="1:4" x14ac:dyDescent="0.25">
      <c r="A687" s="4">
        <v>690</v>
      </c>
      <c r="B687" s="9">
        <f t="shared" si="10"/>
        <v>469225</v>
      </c>
      <c r="C687" s="4">
        <v>1369</v>
      </c>
      <c r="D687" s="9">
        <f>IF(A687=690,SUM(B688:B692),"ERROR")</f>
        <v>2366730</v>
      </c>
    </row>
    <row r="688" spans="1:4" x14ac:dyDescent="0.25">
      <c r="A688" s="4">
        <v>691</v>
      </c>
      <c r="B688" s="9">
        <f t="shared" si="10"/>
        <v>470596</v>
      </c>
      <c r="C688" s="4">
        <v>1371</v>
      </c>
      <c r="D688" s="9">
        <f>IF(A688=691,SUM(B689:B693),"ERROR")</f>
        <v>2373615</v>
      </c>
    </row>
    <row r="689" spans="1:4" x14ac:dyDescent="0.25">
      <c r="A689" s="4">
        <v>692</v>
      </c>
      <c r="B689" s="9">
        <f t="shared" si="10"/>
        <v>471969</v>
      </c>
      <c r="C689" s="4">
        <v>1373</v>
      </c>
      <c r="D689" s="9">
        <f>IF(A689=692,SUM(B690:B694),"ERROR")</f>
        <v>2380510</v>
      </c>
    </row>
    <row r="690" spans="1:4" x14ac:dyDescent="0.25">
      <c r="A690" s="4">
        <v>693</v>
      </c>
      <c r="B690" s="9">
        <f t="shared" si="10"/>
        <v>473344</v>
      </c>
      <c r="C690" s="4">
        <v>1375</v>
      </c>
      <c r="D690" s="9">
        <f>IF(A690=693,SUM(B691:B695),"ERROR")</f>
        <v>2387415</v>
      </c>
    </row>
    <row r="691" spans="1:4" x14ac:dyDescent="0.25">
      <c r="A691" s="4">
        <v>694</v>
      </c>
      <c r="B691" s="9">
        <f t="shared" si="10"/>
        <v>474721</v>
      </c>
      <c r="C691" s="4">
        <v>1377</v>
      </c>
      <c r="D691" s="9">
        <f>IF(A691=694,SUM(B692:B696),"ERROR")</f>
        <v>2394330</v>
      </c>
    </row>
    <row r="692" spans="1:4" x14ac:dyDescent="0.25">
      <c r="A692" s="4">
        <v>695</v>
      </c>
      <c r="B692" s="9">
        <f t="shared" si="10"/>
        <v>476100</v>
      </c>
      <c r="C692" s="4">
        <v>1379</v>
      </c>
      <c r="D692" s="9">
        <f>IF(A692=695,SUM(B693:B697),"ERROR")</f>
        <v>2401255</v>
      </c>
    </row>
    <row r="693" spans="1:4" x14ac:dyDescent="0.25">
      <c r="A693" s="4">
        <v>696</v>
      </c>
      <c r="B693" s="9">
        <f t="shared" si="10"/>
        <v>477481</v>
      </c>
      <c r="C693" s="4">
        <v>1381</v>
      </c>
      <c r="D693" s="9">
        <f>IF(A693=696,SUM(B694:B698),"ERROR")</f>
        <v>2408190</v>
      </c>
    </row>
    <row r="694" spans="1:4" x14ac:dyDescent="0.25">
      <c r="A694" s="4">
        <v>697</v>
      </c>
      <c r="B694" s="9">
        <f t="shared" si="10"/>
        <v>478864</v>
      </c>
      <c r="C694" s="4">
        <v>1383</v>
      </c>
      <c r="D694" s="9">
        <f>IF(A694=697,SUM(B695:B699),"ERROR")</f>
        <v>2415135</v>
      </c>
    </row>
    <row r="695" spans="1:4" x14ac:dyDescent="0.25">
      <c r="A695" s="4">
        <v>698</v>
      </c>
      <c r="B695" s="9">
        <f t="shared" si="10"/>
        <v>480249</v>
      </c>
      <c r="C695" s="4">
        <v>1385</v>
      </c>
      <c r="D695" s="9">
        <f>IF(A695=698,SUM(B696:B700),"ERROR")</f>
        <v>2422090</v>
      </c>
    </row>
    <row r="696" spans="1:4" x14ac:dyDescent="0.25">
      <c r="A696" s="4">
        <v>699</v>
      </c>
      <c r="B696" s="9">
        <f t="shared" si="10"/>
        <v>481636</v>
      </c>
      <c r="C696" s="4">
        <v>1387</v>
      </c>
      <c r="D696" s="9">
        <f>IF(A696=699,SUM(B697:B701),"ERROR")</f>
        <v>2429055</v>
      </c>
    </row>
    <row r="697" spans="1:4" x14ac:dyDescent="0.25">
      <c r="A697" s="4">
        <v>700</v>
      </c>
      <c r="B697" s="9">
        <f t="shared" si="10"/>
        <v>483025</v>
      </c>
      <c r="C697" s="4">
        <v>1389</v>
      </c>
      <c r="D697" s="9">
        <f>IF(A697=700,SUM(B698:B702),"ERROR")</f>
        <v>2436030</v>
      </c>
    </row>
    <row r="698" spans="1:4" x14ac:dyDescent="0.25">
      <c r="A698" s="4">
        <v>701</v>
      </c>
      <c r="B698" s="9">
        <f t="shared" si="10"/>
        <v>484416</v>
      </c>
      <c r="C698" s="4">
        <v>1391</v>
      </c>
      <c r="D698" s="9">
        <f>IF(A698=701,SUM(B699:B703),"ERROR")</f>
        <v>2443015</v>
      </c>
    </row>
    <row r="699" spans="1:4" x14ac:dyDescent="0.25">
      <c r="A699" s="4">
        <v>702</v>
      </c>
      <c r="B699" s="9">
        <f t="shared" si="10"/>
        <v>485809</v>
      </c>
      <c r="C699" s="4">
        <v>1393</v>
      </c>
      <c r="D699" s="9">
        <f>IF(A699=702,SUM(B700:B704),"ERROR")</f>
        <v>2450010</v>
      </c>
    </row>
    <row r="700" spans="1:4" x14ac:dyDescent="0.25">
      <c r="A700" s="4">
        <v>703</v>
      </c>
      <c r="B700" s="9">
        <f t="shared" si="10"/>
        <v>487204</v>
      </c>
      <c r="C700" s="4">
        <v>1395</v>
      </c>
      <c r="D700" s="9">
        <f>IF(A700=703,SUM(B701:B705),"ERROR")</f>
        <v>2457015</v>
      </c>
    </row>
    <row r="701" spans="1:4" x14ac:dyDescent="0.25">
      <c r="A701" s="4">
        <v>704</v>
      </c>
      <c r="B701" s="9">
        <f t="shared" si="10"/>
        <v>488601</v>
      </c>
      <c r="C701" s="4">
        <v>1397</v>
      </c>
      <c r="D701" s="9">
        <f>IF(A701=704,SUM(B702:B706),"ERROR")</f>
        <v>2464030</v>
      </c>
    </row>
    <row r="702" spans="1:4" x14ac:dyDescent="0.25">
      <c r="A702" s="4">
        <v>705</v>
      </c>
      <c r="B702" s="9">
        <f t="shared" si="10"/>
        <v>490000</v>
      </c>
      <c r="C702" s="4">
        <v>1399</v>
      </c>
      <c r="D702" s="9">
        <f>IF(A702=705,SUM(B703:B707),"ERROR")</f>
        <v>2471055</v>
      </c>
    </row>
    <row r="703" spans="1:4" x14ac:dyDescent="0.25">
      <c r="A703" s="4">
        <v>706</v>
      </c>
      <c r="B703" s="9">
        <f t="shared" si="10"/>
        <v>491401</v>
      </c>
      <c r="C703" s="4">
        <v>1401</v>
      </c>
      <c r="D703" s="9">
        <f>IF(A703=706,SUM(B704:B708),"ERROR")</f>
        <v>2478090</v>
      </c>
    </row>
    <row r="704" spans="1:4" x14ac:dyDescent="0.25">
      <c r="A704" s="4">
        <v>707</v>
      </c>
      <c r="B704" s="9">
        <f t="shared" si="10"/>
        <v>492804</v>
      </c>
      <c r="C704" s="4">
        <v>1403</v>
      </c>
      <c r="D704" s="9">
        <f>IF(A704=707,SUM(B705:B709),"ERROR")</f>
        <v>2485135</v>
      </c>
    </row>
    <row r="705" spans="1:4" x14ac:dyDescent="0.25">
      <c r="A705" s="4">
        <v>708</v>
      </c>
      <c r="B705" s="9">
        <f t="shared" si="10"/>
        <v>494209</v>
      </c>
      <c r="C705" s="4">
        <v>1405</v>
      </c>
      <c r="D705" s="9">
        <f>IF(A705=708,SUM(B706:B710),"ERROR")</f>
        <v>2492190</v>
      </c>
    </row>
    <row r="706" spans="1:4" x14ac:dyDescent="0.25">
      <c r="A706" s="4">
        <v>709</v>
      </c>
      <c r="B706" s="9">
        <f t="shared" si="10"/>
        <v>495616</v>
      </c>
      <c r="C706" s="4">
        <v>1407</v>
      </c>
      <c r="D706" s="9">
        <f>IF(A706=709,SUM(B707:B711),"ERROR")</f>
        <v>2499255</v>
      </c>
    </row>
    <row r="707" spans="1:4" x14ac:dyDescent="0.25">
      <c r="A707" s="4">
        <v>710</v>
      </c>
      <c r="B707" s="9">
        <f t="shared" si="10"/>
        <v>497025</v>
      </c>
      <c r="C707" s="4">
        <v>1409</v>
      </c>
      <c r="D707" s="9">
        <f>IF(A707=710,SUM(B708:B712),"ERROR")</f>
        <v>2506330</v>
      </c>
    </row>
    <row r="708" spans="1:4" x14ac:dyDescent="0.25">
      <c r="A708" s="4">
        <v>711</v>
      </c>
      <c r="B708" s="9">
        <f t="shared" si="10"/>
        <v>498436</v>
      </c>
      <c r="C708" s="4">
        <v>1411</v>
      </c>
      <c r="D708" s="9">
        <f>IF(A708=711,SUM(B709:B713),"ERROR")</f>
        <v>2513415</v>
      </c>
    </row>
    <row r="709" spans="1:4" x14ac:dyDescent="0.25">
      <c r="A709" s="4">
        <v>712</v>
      </c>
      <c r="B709" s="9">
        <f t="shared" si="10"/>
        <v>499849</v>
      </c>
      <c r="C709" s="4">
        <v>1413</v>
      </c>
      <c r="D709" s="9">
        <f>IF(A709=712,SUM(B710:B714),"ERROR")</f>
        <v>2520510</v>
      </c>
    </row>
    <row r="710" spans="1:4" x14ac:dyDescent="0.25">
      <c r="A710" s="4">
        <v>713</v>
      </c>
      <c r="B710" s="9">
        <f t="shared" ref="B710:B773" si="11">B709+C710</f>
        <v>501264</v>
      </c>
      <c r="C710" s="4">
        <v>1415</v>
      </c>
      <c r="D710" s="9">
        <f>IF(A710=713,SUM(B711:B715),"ERROR")</f>
        <v>2527615</v>
      </c>
    </row>
    <row r="711" spans="1:4" x14ac:dyDescent="0.25">
      <c r="A711" s="4">
        <v>714</v>
      </c>
      <c r="B711" s="9">
        <f t="shared" si="11"/>
        <v>502681</v>
      </c>
      <c r="C711" s="4">
        <v>1417</v>
      </c>
      <c r="D711" s="9">
        <f>IF(A711=714,SUM(B712:B716),"ERROR")</f>
        <v>2534730</v>
      </c>
    </row>
    <row r="712" spans="1:4" x14ac:dyDescent="0.25">
      <c r="A712" s="4">
        <v>715</v>
      </c>
      <c r="B712" s="9">
        <f t="shared" si="11"/>
        <v>504100</v>
      </c>
      <c r="C712" s="4">
        <v>1419</v>
      </c>
      <c r="D712" s="9">
        <f>IF(A712=715,SUM(B713:B717),"ERROR")</f>
        <v>2541855</v>
      </c>
    </row>
    <row r="713" spans="1:4" x14ac:dyDescent="0.25">
      <c r="A713" s="4">
        <v>716</v>
      </c>
      <c r="B713" s="9">
        <f t="shared" si="11"/>
        <v>505521</v>
      </c>
      <c r="C713" s="4">
        <v>1421</v>
      </c>
      <c r="D713" s="9">
        <f>IF(A713=716,SUM(B714:B718),"ERROR")</f>
        <v>2548990</v>
      </c>
    </row>
    <row r="714" spans="1:4" x14ac:dyDescent="0.25">
      <c r="A714" s="4">
        <v>717</v>
      </c>
      <c r="B714" s="9">
        <f t="shared" si="11"/>
        <v>506944</v>
      </c>
      <c r="C714" s="4">
        <v>1423</v>
      </c>
      <c r="D714" s="9">
        <f>IF(A714=717,SUM(B715:B719),"ERROR")</f>
        <v>2556135</v>
      </c>
    </row>
    <row r="715" spans="1:4" x14ac:dyDescent="0.25">
      <c r="A715" s="4">
        <v>718</v>
      </c>
      <c r="B715" s="9">
        <f t="shared" si="11"/>
        <v>508369</v>
      </c>
      <c r="C715" s="4">
        <v>1425</v>
      </c>
      <c r="D715" s="9">
        <f>IF(A715=718,SUM(B716:B720),"ERROR")</f>
        <v>2563290</v>
      </c>
    </row>
    <row r="716" spans="1:4" x14ac:dyDescent="0.25">
      <c r="A716" s="4">
        <v>719</v>
      </c>
      <c r="B716" s="9">
        <f t="shared" si="11"/>
        <v>509796</v>
      </c>
      <c r="C716" s="4">
        <v>1427</v>
      </c>
      <c r="D716" s="9">
        <f>IF(A716=719,SUM(B717:B721),"ERROR")</f>
        <v>2570455</v>
      </c>
    </row>
    <row r="717" spans="1:4" x14ac:dyDescent="0.25">
      <c r="A717" s="4">
        <v>720</v>
      </c>
      <c r="B717" s="9">
        <f t="shared" si="11"/>
        <v>511225</v>
      </c>
      <c r="C717" s="4">
        <v>1429</v>
      </c>
      <c r="D717" s="9">
        <f>IF(A717=720,SUM(B718:B722),"ERROR")</f>
        <v>2577630</v>
      </c>
    </row>
    <row r="718" spans="1:4" x14ac:dyDescent="0.25">
      <c r="A718" s="4">
        <v>721</v>
      </c>
      <c r="B718" s="9">
        <f t="shared" si="11"/>
        <v>512656</v>
      </c>
      <c r="C718" s="4">
        <v>1431</v>
      </c>
      <c r="D718" s="9">
        <f>IF(A718=721,SUM(B719:B723),"ERROR")</f>
        <v>2584815</v>
      </c>
    </row>
    <row r="719" spans="1:4" x14ac:dyDescent="0.25">
      <c r="A719" s="4">
        <v>722</v>
      </c>
      <c r="B719" s="9">
        <f t="shared" si="11"/>
        <v>514089</v>
      </c>
      <c r="C719" s="4">
        <v>1433</v>
      </c>
      <c r="D719" s="9">
        <f>IF(A719=722,SUM(B720:B724),"ERROR")</f>
        <v>2592010</v>
      </c>
    </row>
    <row r="720" spans="1:4" x14ac:dyDescent="0.25">
      <c r="A720" s="4">
        <v>723</v>
      </c>
      <c r="B720" s="9">
        <f t="shared" si="11"/>
        <v>515524</v>
      </c>
      <c r="C720" s="4">
        <v>1435</v>
      </c>
      <c r="D720" s="9">
        <f>IF(A720=723,SUM(B721:B725),"ERROR")</f>
        <v>2599215</v>
      </c>
    </row>
    <row r="721" spans="1:4" x14ac:dyDescent="0.25">
      <c r="A721" s="4">
        <v>724</v>
      </c>
      <c r="B721" s="9">
        <f t="shared" si="11"/>
        <v>516961</v>
      </c>
      <c r="C721" s="4">
        <v>1437</v>
      </c>
      <c r="D721" s="9">
        <f>IF(A721=724,SUM(B722:B726),"ERROR")</f>
        <v>2606430</v>
      </c>
    </row>
    <row r="722" spans="1:4" x14ac:dyDescent="0.25">
      <c r="A722" s="4">
        <v>725</v>
      </c>
      <c r="B722" s="9">
        <f t="shared" si="11"/>
        <v>518400</v>
      </c>
      <c r="C722" s="4">
        <v>1439</v>
      </c>
      <c r="D722" s="9">
        <f>IF(A722=725,SUM(B723:B727),"ERROR")</f>
        <v>2613655</v>
      </c>
    </row>
    <row r="723" spans="1:4" x14ac:dyDescent="0.25">
      <c r="A723" s="4">
        <v>726</v>
      </c>
      <c r="B723" s="9">
        <f t="shared" si="11"/>
        <v>519841</v>
      </c>
      <c r="C723" s="4">
        <v>1441</v>
      </c>
      <c r="D723" s="9">
        <f>IF(A723=726,SUM(B724:B728),"ERROR")</f>
        <v>2620890</v>
      </c>
    </row>
    <row r="724" spans="1:4" x14ac:dyDescent="0.25">
      <c r="A724" s="4">
        <v>727</v>
      </c>
      <c r="B724" s="9">
        <f t="shared" si="11"/>
        <v>521284</v>
      </c>
      <c r="C724" s="4">
        <v>1443</v>
      </c>
      <c r="D724" s="9">
        <f>IF(A724=727,SUM(B725:B729),"ERROR")</f>
        <v>2628135</v>
      </c>
    </row>
    <row r="725" spans="1:4" x14ac:dyDescent="0.25">
      <c r="A725" s="4">
        <v>728</v>
      </c>
      <c r="B725" s="9">
        <f t="shared" si="11"/>
        <v>522729</v>
      </c>
      <c r="C725" s="4">
        <v>1445</v>
      </c>
      <c r="D725" s="9">
        <f>IF(A725=728,SUM(B726:B730),"ERROR")</f>
        <v>2635390</v>
      </c>
    </row>
    <row r="726" spans="1:4" x14ac:dyDescent="0.25">
      <c r="A726" s="4">
        <v>729</v>
      </c>
      <c r="B726" s="9">
        <f t="shared" si="11"/>
        <v>524176</v>
      </c>
      <c r="C726" s="4">
        <v>1447</v>
      </c>
      <c r="D726" s="9">
        <f>IF(A726=729,SUM(B727:B731),"ERROR")</f>
        <v>2642655</v>
      </c>
    </row>
    <row r="727" spans="1:4" x14ac:dyDescent="0.25">
      <c r="A727" s="4">
        <v>730</v>
      </c>
      <c r="B727" s="9">
        <f t="shared" si="11"/>
        <v>525625</v>
      </c>
      <c r="C727" s="4">
        <v>1449</v>
      </c>
      <c r="D727" s="9">
        <f>IF(A727=730,SUM(B728:B732),"ERROR")</f>
        <v>2649930</v>
      </c>
    </row>
    <row r="728" spans="1:4" x14ac:dyDescent="0.25">
      <c r="A728" s="4">
        <v>731</v>
      </c>
      <c r="B728" s="9">
        <f t="shared" si="11"/>
        <v>527076</v>
      </c>
      <c r="C728" s="4">
        <v>1451</v>
      </c>
      <c r="D728" s="9">
        <f>IF(A728=731,SUM(B729:B733),"ERROR")</f>
        <v>2657215</v>
      </c>
    </row>
    <row r="729" spans="1:4" x14ac:dyDescent="0.25">
      <c r="A729" s="4">
        <v>732</v>
      </c>
      <c r="B729" s="9">
        <f t="shared" si="11"/>
        <v>528529</v>
      </c>
      <c r="C729" s="4">
        <v>1453</v>
      </c>
      <c r="D729" s="9">
        <f>IF(A729=732,SUM(B730:B734),"ERROR")</f>
        <v>2664510</v>
      </c>
    </row>
    <row r="730" spans="1:4" x14ac:dyDescent="0.25">
      <c r="A730" s="4">
        <v>733</v>
      </c>
      <c r="B730" s="9">
        <f t="shared" si="11"/>
        <v>529984</v>
      </c>
      <c r="C730" s="4">
        <v>1455</v>
      </c>
      <c r="D730" s="9">
        <f>IF(A730=733,SUM(B731:B735),"ERROR")</f>
        <v>2671815</v>
      </c>
    </row>
    <row r="731" spans="1:4" x14ac:dyDescent="0.25">
      <c r="A731" s="4">
        <v>734</v>
      </c>
      <c r="B731" s="9">
        <f t="shared" si="11"/>
        <v>531441</v>
      </c>
      <c r="C731" s="4">
        <v>1457</v>
      </c>
      <c r="D731" s="9">
        <f>IF(A731=734,SUM(B732:B736),"ERROR")</f>
        <v>2679130</v>
      </c>
    </row>
    <row r="732" spans="1:4" x14ac:dyDescent="0.25">
      <c r="A732" s="4">
        <v>735</v>
      </c>
      <c r="B732" s="9">
        <f t="shared" si="11"/>
        <v>532900</v>
      </c>
      <c r="C732" s="4">
        <v>1459</v>
      </c>
      <c r="D732" s="9">
        <f>IF(A732=735,SUM(B733:B737),"ERROR")</f>
        <v>2686455</v>
      </c>
    </row>
    <row r="733" spans="1:4" x14ac:dyDescent="0.25">
      <c r="A733" s="4">
        <v>736</v>
      </c>
      <c r="B733" s="9">
        <f t="shared" si="11"/>
        <v>534361</v>
      </c>
      <c r="C733" s="4">
        <v>1461</v>
      </c>
      <c r="D733" s="9">
        <f>IF(A733=736,SUM(B734:B738),"ERROR")</f>
        <v>2693790</v>
      </c>
    </row>
    <row r="734" spans="1:4" x14ac:dyDescent="0.25">
      <c r="A734" s="4">
        <v>737</v>
      </c>
      <c r="B734" s="9">
        <f t="shared" si="11"/>
        <v>535824</v>
      </c>
      <c r="C734" s="4">
        <v>1463</v>
      </c>
      <c r="D734" s="9">
        <f>IF(A734=737,SUM(B735:B739),"ERROR")</f>
        <v>2701135</v>
      </c>
    </row>
    <row r="735" spans="1:4" x14ac:dyDescent="0.25">
      <c r="A735" s="4">
        <v>738</v>
      </c>
      <c r="B735" s="9">
        <f t="shared" si="11"/>
        <v>537289</v>
      </c>
      <c r="C735" s="4">
        <v>1465</v>
      </c>
      <c r="D735" s="9">
        <f>IF(A735=738,SUM(B736:B740),"ERROR")</f>
        <v>2708490</v>
      </c>
    </row>
    <row r="736" spans="1:4" x14ac:dyDescent="0.25">
      <c r="A736" s="4">
        <v>739</v>
      </c>
      <c r="B736" s="9">
        <f t="shared" si="11"/>
        <v>538756</v>
      </c>
      <c r="C736" s="4">
        <v>1467</v>
      </c>
      <c r="D736" s="9">
        <f>IF(A736=739,SUM(B737:B741),"ERROR")</f>
        <v>2715855</v>
      </c>
    </row>
    <row r="737" spans="1:4" x14ac:dyDescent="0.25">
      <c r="A737" s="4">
        <v>740</v>
      </c>
      <c r="B737" s="9">
        <f t="shared" si="11"/>
        <v>540225</v>
      </c>
      <c r="C737" s="4">
        <v>1469</v>
      </c>
      <c r="D737" s="9">
        <f>IF(A737=740,SUM(B738:B742),"ERROR")</f>
        <v>2723230</v>
      </c>
    </row>
    <row r="738" spans="1:4" x14ac:dyDescent="0.25">
      <c r="A738" s="4">
        <v>741</v>
      </c>
      <c r="B738" s="9">
        <f t="shared" si="11"/>
        <v>541696</v>
      </c>
      <c r="C738" s="4">
        <v>1471</v>
      </c>
      <c r="D738" s="9">
        <f>IF(A738=741,SUM(B739:B743),"ERROR")</f>
        <v>2730615</v>
      </c>
    </row>
    <row r="739" spans="1:4" x14ac:dyDescent="0.25">
      <c r="A739" s="4">
        <v>742</v>
      </c>
      <c r="B739" s="9">
        <f t="shared" si="11"/>
        <v>543169</v>
      </c>
      <c r="C739" s="4">
        <v>1473</v>
      </c>
      <c r="D739" s="9">
        <f>IF(A739=742,SUM(B740:B744),"ERROR")</f>
        <v>2738010</v>
      </c>
    </row>
    <row r="740" spans="1:4" x14ac:dyDescent="0.25">
      <c r="A740" s="4">
        <v>743</v>
      </c>
      <c r="B740" s="9">
        <f t="shared" si="11"/>
        <v>544644</v>
      </c>
      <c r="C740" s="4">
        <v>1475</v>
      </c>
      <c r="D740" s="9">
        <f>IF(A740=743,SUM(B741:B745),"ERROR")</f>
        <v>2745415</v>
      </c>
    </row>
    <row r="741" spans="1:4" x14ac:dyDescent="0.25">
      <c r="A741" s="4">
        <v>744</v>
      </c>
      <c r="B741" s="9">
        <f t="shared" si="11"/>
        <v>546121</v>
      </c>
      <c r="C741" s="4">
        <v>1477</v>
      </c>
      <c r="D741" s="9">
        <f>IF(A741=744,SUM(B742:B746),"ERROR")</f>
        <v>2752830</v>
      </c>
    </row>
    <row r="742" spans="1:4" x14ac:dyDescent="0.25">
      <c r="A742" s="4">
        <v>745</v>
      </c>
      <c r="B742" s="9">
        <f t="shared" si="11"/>
        <v>547600</v>
      </c>
      <c r="C742" s="4">
        <v>1479</v>
      </c>
      <c r="D742" s="9">
        <f>IF(A742=745,SUM(B743:B747),"ERROR")</f>
        <v>2760255</v>
      </c>
    </row>
    <row r="743" spans="1:4" x14ac:dyDescent="0.25">
      <c r="A743" s="4">
        <v>746</v>
      </c>
      <c r="B743" s="9">
        <f t="shared" si="11"/>
        <v>549081</v>
      </c>
      <c r="C743" s="4">
        <v>1481</v>
      </c>
      <c r="D743" s="9">
        <f>IF(A743=746,SUM(B744:B748),"ERROR")</f>
        <v>2767690</v>
      </c>
    </row>
    <row r="744" spans="1:4" x14ac:dyDescent="0.25">
      <c r="A744" s="4">
        <v>747</v>
      </c>
      <c r="B744" s="9">
        <f t="shared" si="11"/>
        <v>550564</v>
      </c>
      <c r="C744" s="4">
        <v>1483</v>
      </c>
      <c r="D744" s="9">
        <f>IF(A744=747,SUM(B745:B749),"ERROR")</f>
        <v>2775135</v>
      </c>
    </row>
    <row r="745" spans="1:4" x14ac:dyDescent="0.25">
      <c r="A745" s="4">
        <v>748</v>
      </c>
      <c r="B745" s="9">
        <f t="shared" si="11"/>
        <v>552049</v>
      </c>
      <c r="C745" s="4">
        <v>1485</v>
      </c>
      <c r="D745" s="9">
        <f>IF(A745=748,SUM(B746:B750),"ERROR")</f>
        <v>2782590</v>
      </c>
    </row>
    <row r="746" spans="1:4" x14ac:dyDescent="0.25">
      <c r="A746" s="4">
        <v>749</v>
      </c>
      <c r="B746" s="9">
        <f t="shared" si="11"/>
        <v>553536</v>
      </c>
      <c r="C746" s="4">
        <v>1487</v>
      </c>
      <c r="D746" s="9">
        <f>IF(A746=749,SUM(B747:B751),"ERROR")</f>
        <v>2790055</v>
      </c>
    </row>
    <row r="747" spans="1:4" x14ac:dyDescent="0.25">
      <c r="A747" s="4">
        <v>750</v>
      </c>
      <c r="B747" s="9">
        <f t="shared" si="11"/>
        <v>555025</v>
      </c>
      <c r="C747" s="4">
        <v>1489</v>
      </c>
      <c r="D747" s="9">
        <f>IF(A747=750,SUM(B748:B752),"ERROR")</f>
        <v>2797530</v>
      </c>
    </row>
    <row r="748" spans="1:4" x14ac:dyDescent="0.25">
      <c r="A748" s="4">
        <v>751</v>
      </c>
      <c r="B748" s="9">
        <f t="shared" si="11"/>
        <v>556516</v>
      </c>
      <c r="C748" s="4">
        <v>1491</v>
      </c>
      <c r="D748" s="9">
        <f>IF(A748=751,SUM(B749:B753),"ERROR")</f>
        <v>2805015</v>
      </c>
    </row>
    <row r="749" spans="1:4" x14ac:dyDescent="0.25">
      <c r="A749" s="4">
        <v>752</v>
      </c>
      <c r="B749" s="9">
        <f t="shared" si="11"/>
        <v>558009</v>
      </c>
      <c r="C749" s="4">
        <v>1493</v>
      </c>
      <c r="D749" s="9">
        <f>IF(A749=752,SUM(B750:B754),"ERROR")</f>
        <v>2812510</v>
      </c>
    </row>
    <row r="750" spans="1:4" x14ac:dyDescent="0.25">
      <c r="A750" s="4">
        <v>753</v>
      </c>
      <c r="B750" s="9">
        <f t="shared" si="11"/>
        <v>559504</v>
      </c>
      <c r="C750" s="4">
        <v>1495</v>
      </c>
      <c r="D750" s="9">
        <f>IF(A750=753,SUM(B751:B755),"ERROR")</f>
        <v>2820015</v>
      </c>
    </row>
    <row r="751" spans="1:4" x14ac:dyDescent="0.25">
      <c r="A751" s="4">
        <v>754</v>
      </c>
      <c r="B751" s="9">
        <f t="shared" si="11"/>
        <v>561001</v>
      </c>
      <c r="C751" s="4">
        <v>1497</v>
      </c>
      <c r="D751" s="9">
        <f>IF(A751=754,SUM(B752:B756),"ERROR")</f>
        <v>2827530</v>
      </c>
    </row>
    <row r="752" spans="1:4" x14ac:dyDescent="0.25">
      <c r="A752" s="4">
        <v>755</v>
      </c>
      <c r="B752" s="9">
        <f t="shared" si="11"/>
        <v>562500</v>
      </c>
      <c r="C752" s="4">
        <v>1499</v>
      </c>
      <c r="D752" s="9">
        <f>IF(A752=755,SUM(B753:B757),"ERROR")</f>
        <v>2835055</v>
      </c>
    </row>
    <row r="753" spans="1:4" x14ac:dyDescent="0.25">
      <c r="A753" s="4">
        <v>756</v>
      </c>
      <c r="B753" s="9">
        <f t="shared" si="11"/>
        <v>564001</v>
      </c>
      <c r="C753" s="4">
        <v>1501</v>
      </c>
      <c r="D753" s="9">
        <f>IF(A753=756,SUM(B754:B758),"ERROR")</f>
        <v>2842590</v>
      </c>
    </row>
    <row r="754" spans="1:4" x14ac:dyDescent="0.25">
      <c r="A754" s="4">
        <v>757</v>
      </c>
      <c r="B754" s="9">
        <f t="shared" si="11"/>
        <v>565504</v>
      </c>
      <c r="C754" s="4">
        <v>1503</v>
      </c>
      <c r="D754" s="9">
        <f>IF(A754=757,SUM(B755:B759),"ERROR")</f>
        <v>2850135</v>
      </c>
    </row>
    <row r="755" spans="1:4" x14ac:dyDescent="0.25">
      <c r="A755" s="4">
        <v>758</v>
      </c>
      <c r="B755" s="9">
        <f t="shared" si="11"/>
        <v>567009</v>
      </c>
      <c r="C755" s="4">
        <v>1505</v>
      </c>
      <c r="D755" s="9">
        <f>IF(A755=758,SUM(B756:B760),"ERROR")</f>
        <v>2857690</v>
      </c>
    </row>
    <row r="756" spans="1:4" x14ac:dyDescent="0.25">
      <c r="A756" s="4">
        <v>759</v>
      </c>
      <c r="B756" s="9">
        <f t="shared" si="11"/>
        <v>568516</v>
      </c>
      <c r="C756" s="4">
        <v>1507</v>
      </c>
      <c r="D756" s="9">
        <f>IF(A756=759,SUM(B757:B761),"ERROR")</f>
        <v>2865255</v>
      </c>
    </row>
    <row r="757" spans="1:4" x14ac:dyDescent="0.25">
      <c r="A757" s="4">
        <v>760</v>
      </c>
      <c r="B757" s="9">
        <f t="shared" si="11"/>
        <v>570025</v>
      </c>
      <c r="C757" s="4">
        <v>1509</v>
      </c>
      <c r="D757" s="9">
        <f>IF(A757=760,SUM(B758:B762),"ERROR")</f>
        <v>2872830</v>
      </c>
    </row>
    <row r="758" spans="1:4" x14ac:dyDescent="0.25">
      <c r="A758" s="4">
        <v>761</v>
      </c>
      <c r="B758" s="9">
        <f t="shared" si="11"/>
        <v>571536</v>
      </c>
      <c r="C758" s="4">
        <v>1511</v>
      </c>
      <c r="D758" s="9">
        <f>IF(A758=761,SUM(B759:B763),"ERROR")</f>
        <v>2880415</v>
      </c>
    </row>
    <row r="759" spans="1:4" x14ac:dyDescent="0.25">
      <c r="A759" s="4">
        <v>762</v>
      </c>
      <c r="B759" s="9">
        <f t="shared" si="11"/>
        <v>573049</v>
      </c>
      <c r="C759" s="4">
        <v>1513</v>
      </c>
      <c r="D759" s="9">
        <f>IF(A759=762,SUM(B760:B764),"ERROR")</f>
        <v>2888010</v>
      </c>
    </row>
    <row r="760" spans="1:4" x14ac:dyDescent="0.25">
      <c r="A760" s="4">
        <v>763</v>
      </c>
      <c r="B760" s="9">
        <f t="shared" si="11"/>
        <v>574564</v>
      </c>
      <c r="C760" s="4">
        <v>1515</v>
      </c>
      <c r="D760" s="9">
        <f>IF(A760=763,SUM(B761:B765),"ERROR")</f>
        <v>2895615</v>
      </c>
    </row>
    <row r="761" spans="1:4" x14ac:dyDescent="0.25">
      <c r="A761" s="4">
        <v>764</v>
      </c>
      <c r="B761" s="9">
        <f t="shared" si="11"/>
        <v>576081</v>
      </c>
      <c r="C761" s="4">
        <v>1517</v>
      </c>
      <c r="D761" s="9">
        <f>IF(A761=764,SUM(B762:B766),"ERROR")</f>
        <v>2903230</v>
      </c>
    </row>
    <row r="762" spans="1:4" x14ac:dyDescent="0.25">
      <c r="A762" s="4">
        <v>765</v>
      </c>
      <c r="B762" s="9">
        <f t="shared" si="11"/>
        <v>577600</v>
      </c>
      <c r="C762" s="4">
        <v>1519</v>
      </c>
      <c r="D762" s="9">
        <f>IF(A762=765,SUM(B763:B767),"ERROR")</f>
        <v>2910855</v>
      </c>
    </row>
    <row r="763" spans="1:4" x14ac:dyDescent="0.25">
      <c r="A763" s="4">
        <v>766</v>
      </c>
      <c r="B763" s="9">
        <f t="shared" si="11"/>
        <v>579121</v>
      </c>
      <c r="C763" s="4">
        <v>1521</v>
      </c>
      <c r="D763" s="9">
        <f>IF(A763=766,SUM(B764:B768),"ERROR")</f>
        <v>2918490</v>
      </c>
    </row>
    <row r="764" spans="1:4" x14ac:dyDescent="0.25">
      <c r="A764" s="4">
        <v>767</v>
      </c>
      <c r="B764" s="9">
        <f t="shared" si="11"/>
        <v>580644</v>
      </c>
      <c r="C764" s="4">
        <v>1523</v>
      </c>
      <c r="D764" s="9">
        <f>IF(A764=767,SUM(B765:B769),"ERROR")</f>
        <v>2926135</v>
      </c>
    </row>
    <row r="765" spans="1:4" x14ac:dyDescent="0.25">
      <c r="A765" s="4">
        <v>768</v>
      </c>
      <c r="B765" s="9">
        <f t="shared" si="11"/>
        <v>582169</v>
      </c>
      <c r="C765" s="4">
        <v>1525</v>
      </c>
      <c r="D765" s="9">
        <f>IF(A765=768,SUM(B766:B770),"ERROR")</f>
        <v>2933790</v>
      </c>
    </row>
    <row r="766" spans="1:4" x14ac:dyDescent="0.25">
      <c r="A766" s="4">
        <v>769</v>
      </c>
      <c r="B766" s="9">
        <f t="shared" si="11"/>
        <v>583696</v>
      </c>
      <c r="C766" s="4">
        <v>1527</v>
      </c>
      <c r="D766" s="9">
        <f>IF(A766=769,SUM(B767:B771),"ERROR")</f>
        <v>2941455</v>
      </c>
    </row>
    <row r="767" spans="1:4" x14ac:dyDescent="0.25">
      <c r="A767" s="4">
        <v>770</v>
      </c>
      <c r="B767" s="9">
        <f t="shared" si="11"/>
        <v>585225</v>
      </c>
      <c r="C767" s="4">
        <v>1529</v>
      </c>
      <c r="D767" s="9">
        <f>IF(A767=770,SUM(B768:B772),"ERROR")</f>
        <v>2949130</v>
      </c>
    </row>
    <row r="768" spans="1:4" x14ac:dyDescent="0.25">
      <c r="A768" s="4">
        <v>771</v>
      </c>
      <c r="B768" s="9">
        <f t="shared" si="11"/>
        <v>586756</v>
      </c>
      <c r="C768" s="4">
        <v>1531</v>
      </c>
      <c r="D768" s="9">
        <f>IF(A768=771,SUM(B769:B773),"ERROR")</f>
        <v>2956815</v>
      </c>
    </row>
    <row r="769" spans="1:4" x14ac:dyDescent="0.25">
      <c r="A769" s="4">
        <v>772</v>
      </c>
      <c r="B769" s="9">
        <f t="shared" si="11"/>
        <v>588289</v>
      </c>
      <c r="C769" s="4">
        <v>1533</v>
      </c>
      <c r="D769" s="9">
        <f>IF(A769=772,SUM(B770:B774),"ERROR")</f>
        <v>2964510</v>
      </c>
    </row>
    <row r="770" spans="1:4" x14ac:dyDescent="0.25">
      <c r="A770" s="4">
        <v>773</v>
      </c>
      <c r="B770" s="9">
        <f t="shared" si="11"/>
        <v>589824</v>
      </c>
      <c r="C770" s="4">
        <v>1535</v>
      </c>
      <c r="D770" s="9">
        <f>IF(A770=773,SUM(B771:B775),"ERROR")</f>
        <v>2972215</v>
      </c>
    </row>
    <row r="771" spans="1:4" x14ac:dyDescent="0.25">
      <c r="A771" s="4">
        <v>774</v>
      </c>
      <c r="B771" s="9">
        <f t="shared" si="11"/>
        <v>591361</v>
      </c>
      <c r="C771" s="4">
        <v>1537</v>
      </c>
      <c r="D771" s="9">
        <f>IF(A771=774,SUM(B772:B776),"ERROR")</f>
        <v>2979930</v>
      </c>
    </row>
    <row r="772" spans="1:4" x14ac:dyDescent="0.25">
      <c r="A772" s="4">
        <v>775</v>
      </c>
      <c r="B772" s="9">
        <f t="shared" si="11"/>
        <v>592900</v>
      </c>
      <c r="C772" s="4">
        <v>1539</v>
      </c>
      <c r="D772" s="9">
        <f>IF(A772=775,SUM(B773:B777),"ERROR")</f>
        <v>2987655</v>
      </c>
    </row>
    <row r="773" spans="1:4" x14ac:dyDescent="0.25">
      <c r="A773" s="4">
        <v>776</v>
      </c>
      <c r="B773" s="9">
        <f t="shared" si="11"/>
        <v>594441</v>
      </c>
      <c r="C773" s="4">
        <v>1541</v>
      </c>
      <c r="D773" s="9">
        <f>IF(A773=776,SUM(B774:B778),"ERROR")</f>
        <v>2995390</v>
      </c>
    </row>
    <row r="774" spans="1:4" x14ac:dyDescent="0.25">
      <c r="A774" s="4">
        <v>777</v>
      </c>
      <c r="B774" s="9">
        <f t="shared" ref="B774:B837" si="12">B773+C774</f>
        <v>595984</v>
      </c>
      <c r="C774" s="4">
        <v>1543</v>
      </c>
      <c r="D774" s="9">
        <f>IF(A774=777,SUM(B775:B779),"ERROR")</f>
        <v>3003135</v>
      </c>
    </row>
    <row r="775" spans="1:4" x14ac:dyDescent="0.25">
      <c r="A775" s="4">
        <v>778</v>
      </c>
      <c r="B775" s="9">
        <f t="shared" si="12"/>
        <v>597529</v>
      </c>
      <c r="C775" s="4">
        <v>1545</v>
      </c>
      <c r="D775" s="9">
        <f>IF(A775=778,SUM(B776:B780),"ERROR")</f>
        <v>3010890</v>
      </c>
    </row>
    <row r="776" spans="1:4" x14ac:dyDescent="0.25">
      <c r="A776" s="4">
        <v>779</v>
      </c>
      <c r="B776" s="9">
        <f t="shared" si="12"/>
        <v>599076</v>
      </c>
      <c r="C776" s="4">
        <v>1547</v>
      </c>
      <c r="D776" s="9">
        <f>IF(A776=779,SUM(B777:B781),"ERROR")</f>
        <v>3018655</v>
      </c>
    </row>
    <row r="777" spans="1:4" x14ac:dyDescent="0.25">
      <c r="A777" s="4">
        <v>780</v>
      </c>
      <c r="B777" s="9">
        <f t="shared" si="12"/>
        <v>600625</v>
      </c>
      <c r="C777" s="4">
        <v>1549</v>
      </c>
      <c r="D777" s="9">
        <f>IF(A777=780,SUM(B778:B782),"ERROR")</f>
        <v>3026430</v>
      </c>
    </row>
    <row r="778" spans="1:4" x14ac:dyDescent="0.25">
      <c r="A778" s="4">
        <v>781</v>
      </c>
      <c r="B778" s="9">
        <f t="shared" si="12"/>
        <v>602176</v>
      </c>
      <c r="C778" s="4">
        <v>1551</v>
      </c>
      <c r="D778" s="9">
        <f>IF(A778=781,SUM(B779:B783),"ERROR")</f>
        <v>3034215</v>
      </c>
    </row>
    <row r="779" spans="1:4" x14ac:dyDescent="0.25">
      <c r="A779" s="4">
        <v>782</v>
      </c>
      <c r="B779" s="9">
        <f t="shared" si="12"/>
        <v>603729</v>
      </c>
      <c r="C779" s="4">
        <v>1553</v>
      </c>
      <c r="D779" s="9">
        <f>IF(A779=782,SUM(B780:B784),"ERROR")</f>
        <v>3042010</v>
      </c>
    </row>
    <row r="780" spans="1:4" x14ac:dyDescent="0.25">
      <c r="A780" s="4">
        <v>783</v>
      </c>
      <c r="B780" s="9">
        <f t="shared" si="12"/>
        <v>605284</v>
      </c>
      <c r="C780" s="4">
        <v>1555</v>
      </c>
      <c r="D780" s="9">
        <f>IF(A780=783,SUM(B781:B785),"ERROR")</f>
        <v>3049815</v>
      </c>
    </row>
    <row r="781" spans="1:4" x14ac:dyDescent="0.25">
      <c r="A781" s="4">
        <v>784</v>
      </c>
      <c r="B781" s="9">
        <f t="shared" si="12"/>
        <v>606841</v>
      </c>
      <c r="C781" s="4">
        <v>1557</v>
      </c>
      <c r="D781" s="9">
        <f>IF(A781=784,SUM(B782:B786),"ERROR")</f>
        <v>3057630</v>
      </c>
    </row>
    <row r="782" spans="1:4" x14ac:dyDescent="0.25">
      <c r="A782" s="4">
        <v>785</v>
      </c>
      <c r="B782" s="9">
        <f t="shared" si="12"/>
        <v>608400</v>
      </c>
      <c r="C782" s="4">
        <v>1559</v>
      </c>
      <c r="D782" s="9">
        <f>IF(A782=785,SUM(B783:B787),"ERROR")</f>
        <v>3065455</v>
      </c>
    </row>
    <row r="783" spans="1:4" x14ac:dyDescent="0.25">
      <c r="A783" s="4">
        <v>786</v>
      </c>
      <c r="B783" s="9">
        <f t="shared" si="12"/>
        <v>609961</v>
      </c>
      <c r="C783" s="4">
        <v>1561</v>
      </c>
      <c r="D783" s="9">
        <f>IF(A783=786,SUM(B784:B788),"ERROR")</f>
        <v>3073290</v>
      </c>
    </row>
    <row r="784" spans="1:4" x14ac:dyDescent="0.25">
      <c r="A784" s="4">
        <v>787</v>
      </c>
      <c r="B784" s="9">
        <f t="shared" si="12"/>
        <v>611524</v>
      </c>
      <c r="C784" s="4">
        <v>1563</v>
      </c>
      <c r="D784" s="9">
        <f>IF(A784=787,SUM(B785:B789),"ERROR")</f>
        <v>3081135</v>
      </c>
    </row>
    <row r="785" spans="1:4" x14ac:dyDescent="0.25">
      <c r="A785" s="4">
        <v>788</v>
      </c>
      <c r="B785" s="9">
        <f t="shared" si="12"/>
        <v>613089</v>
      </c>
      <c r="C785" s="4">
        <v>1565</v>
      </c>
      <c r="D785" s="9">
        <f>IF(A785=788,SUM(B786:B790),"ERROR")</f>
        <v>3088990</v>
      </c>
    </row>
    <row r="786" spans="1:4" x14ac:dyDescent="0.25">
      <c r="A786" s="4">
        <v>789</v>
      </c>
      <c r="B786" s="9">
        <f t="shared" si="12"/>
        <v>614656</v>
      </c>
      <c r="C786" s="4">
        <v>1567</v>
      </c>
      <c r="D786" s="9">
        <f>IF(A786=789,SUM(B787:B791),"ERROR")</f>
        <v>3096855</v>
      </c>
    </row>
    <row r="787" spans="1:4" x14ac:dyDescent="0.25">
      <c r="A787" s="4">
        <v>790</v>
      </c>
      <c r="B787" s="9">
        <f t="shared" si="12"/>
        <v>616225</v>
      </c>
      <c r="C787" s="4">
        <v>1569</v>
      </c>
      <c r="D787" s="9">
        <f>IF(A787=790,SUM(B788:B792),"ERROR")</f>
        <v>3104730</v>
      </c>
    </row>
    <row r="788" spans="1:4" x14ac:dyDescent="0.25">
      <c r="A788" s="4">
        <v>791</v>
      </c>
      <c r="B788" s="9">
        <f t="shared" si="12"/>
        <v>617796</v>
      </c>
      <c r="C788" s="4">
        <v>1571</v>
      </c>
      <c r="D788" s="9">
        <f>IF(A788=791,SUM(B789:B793),"ERROR")</f>
        <v>3112615</v>
      </c>
    </row>
    <row r="789" spans="1:4" x14ac:dyDescent="0.25">
      <c r="A789" s="4">
        <v>792</v>
      </c>
      <c r="B789" s="9">
        <f t="shared" si="12"/>
        <v>619369</v>
      </c>
      <c r="C789" s="4">
        <v>1573</v>
      </c>
      <c r="D789" s="9">
        <f>IF(A789=792,SUM(B790:B794),"ERROR")</f>
        <v>3120510</v>
      </c>
    </row>
    <row r="790" spans="1:4" x14ac:dyDescent="0.25">
      <c r="A790" s="4">
        <v>793</v>
      </c>
      <c r="B790" s="9">
        <f t="shared" si="12"/>
        <v>620944</v>
      </c>
      <c r="C790" s="4">
        <v>1575</v>
      </c>
      <c r="D790" s="9">
        <f>IF(A790=793,SUM(B791:B795),"ERROR")</f>
        <v>3128415</v>
      </c>
    </row>
    <row r="791" spans="1:4" x14ac:dyDescent="0.25">
      <c r="A791" s="4">
        <v>794</v>
      </c>
      <c r="B791" s="9">
        <f t="shared" si="12"/>
        <v>622521</v>
      </c>
      <c r="C791" s="4">
        <v>1577</v>
      </c>
      <c r="D791" s="9">
        <f>IF(A791=794,SUM(B792:B796),"ERROR")</f>
        <v>3136330</v>
      </c>
    </row>
    <row r="792" spans="1:4" x14ac:dyDescent="0.25">
      <c r="A792" s="4">
        <v>795</v>
      </c>
      <c r="B792" s="9">
        <f t="shared" si="12"/>
        <v>624100</v>
      </c>
      <c r="C792" s="4">
        <v>1579</v>
      </c>
      <c r="D792" s="9">
        <f>IF(A792=795,SUM(B793:B797),"ERROR")</f>
        <v>3144255</v>
      </c>
    </row>
    <row r="793" spans="1:4" x14ac:dyDescent="0.25">
      <c r="A793" s="4">
        <v>796</v>
      </c>
      <c r="B793" s="9">
        <f t="shared" si="12"/>
        <v>625681</v>
      </c>
      <c r="C793" s="4">
        <v>1581</v>
      </c>
      <c r="D793" s="9">
        <f>IF(A793=796,SUM(B794:B798),"ERROR")</f>
        <v>3152190</v>
      </c>
    </row>
    <row r="794" spans="1:4" x14ac:dyDescent="0.25">
      <c r="A794" s="4">
        <v>797</v>
      </c>
      <c r="B794" s="9">
        <f t="shared" si="12"/>
        <v>627264</v>
      </c>
      <c r="C794" s="4">
        <v>1583</v>
      </c>
      <c r="D794" s="9">
        <f>IF(A794=797,SUM(B795:B799),"ERROR")</f>
        <v>3160135</v>
      </c>
    </row>
    <row r="795" spans="1:4" x14ac:dyDescent="0.25">
      <c r="A795" s="4">
        <v>798</v>
      </c>
      <c r="B795" s="9">
        <f t="shared" si="12"/>
        <v>628849</v>
      </c>
      <c r="C795" s="4">
        <v>1585</v>
      </c>
      <c r="D795" s="9">
        <f>IF(A795=798,SUM(B796:B800),"ERROR")</f>
        <v>3168090</v>
      </c>
    </row>
    <row r="796" spans="1:4" x14ac:dyDescent="0.25">
      <c r="A796" s="4">
        <v>799</v>
      </c>
      <c r="B796" s="9">
        <f t="shared" si="12"/>
        <v>630436</v>
      </c>
      <c r="C796" s="4">
        <v>1587</v>
      </c>
      <c r="D796" s="9">
        <f>IF(A796=799,SUM(B797:B801),"ERROR")</f>
        <v>3176055</v>
      </c>
    </row>
    <row r="797" spans="1:4" x14ac:dyDescent="0.25">
      <c r="A797" s="4">
        <v>800</v>
      </c>
      <c r="B797" s="9">
        <f t="shared" si="12"/>
        <v>632025</v>
      </c>
      <c r="C797" s="4">
        <v>1589</v>
      </c>
      <c r="D797" s="9">
        <f>IF(A797=800,SUM(B798:B802),"ERROR")</f>
        <v>3184030</v>
      </c>
    </row>
    <row r="798" spans="1:4" x14ac:dyDescent="0.25">
      <c r="A798" s="4">
        <v>801</v>
      </c>
      <c r="B798" s="9">
        <f t="shared" si="12"/>
        <v>633616</v>
      </c>
      <c r="C798" s="4">
        <v>1591</v>
      </c>
      <c r="D798" s="9">
        <f>IF(A798=801,SUM(B799:B803),"ERROR")</f>
        <v>3192015</v>
      </c>
    </row>
    <row r="799" spans="1:4" x14ac:dyDescent="0.25">
      <c r="A799" s="4">
        <v>802</v>
      </c>
      <c r="B799" s="9">
        <f t="shared" si="12"/>
        <v>635209</v>
      </c>
      <c r="C799" s="4">
        <v>1593</v>
      </c>
      <c r="D799" s="9">
        <f>IF(A799=802,SUM(B800:B804),"ERROR")</f>
        <v>3200010</v>
      </c>
    </row>
    <row r="800" spans="1:4" x14ac:dyDescent="0.25">
      <c r="A800" s="4">
        <v>803</v>
      </c>
      <c r="B800" s="9">
        <f t="shared" si="12"/>
        <v>636804</v>
      </c>
      <c r="C800" s="4">
        <v>1595</v>
      </c>
      <c r="D800" s="9">
        <f>IF(A800=803,SUM(B801:B805),"ERROR")</f>
        <v>3208015</v>
      </c>
    </row>
    <row r="801" spans="1:4" x14ac:dyDescent="0.25">
      <c r="A801" s="4">
        <v>804</v>
      </c>
      <c r="B801" s="9">
        <f t="shared" si="12"/>
        <v>638401</v>
      </c>
      <c r="C801" s="4">
        <v>1597</v>
      </c>
      <c r="D801" s="9">
        <f>IF(A801=804,SUM(B802:B806),"ERROR")</f>
        <v>3216030</v>
      </c>
    </row>
    <row r="802" spans="1:4" x14ac:dyDescent="0.25">
      <c r="A802" s="4">
        <v>805</v>
      </c>
      <c r="B802" s="9">
        <f t="shared" si="12"/>
        <v>640000</v>
      </c>
      <c r="C802" s="4">
        <v>1599</v>
      </c>
      <c r="D802" s="9">
        <f>IF(A802=805,SUM(B803:B807),"ERROR")</f>
        <v>3224055</v>
      </c>
    </row>
    <row r="803" spans="1:4" x14ac:dyDescent="0.25">
      <c r="A803" s="4">
        <v>806</v>
      </c>
      <c r="B803" s="9">
        <f t="shared" si="12"/>
        <v>641601</v>
      </c>
      <c r="C803" s="4">
        <v>1601</v>
      </c>
      <c r="D803" s="9">
        <f>IF(A803=806,SUM(B804:B808),"ERROR")</f>
        <v>3232090</v>
      </c>
    </row>
    <row r="804" spans="1:4" x14ac:dyDescent="0.25">
      <c r="A804" s="4">
        <v>807</v>
      </c>
      <c r="B804" s="9">
        <f t="shared" si="12"/>
        <v>643204</v>
      </c>
      <c r="C804" s="4">
        <v>1603</v>
      </c>
      <c r="D804" s="9">
        <f>IF(A804=807,SUM(B805:B809),"ERROR")</f>
        <v>3240135</v>
      </c>
    </row>
    <row r="805" spans="1:4" x14ac:dyDescent="0.25">
      <c r="A805" s="4">
        <v>808</v>
      </c>
      <c r="B805" s="9">
        <f t="shared" si="12"/>
        <v>644809</v>
      </c>
      <c r="C805" s="4">
        <v>1605</v>
      </c>
      <c r="D805" s="9">
        <f>IF(A805=808,SUM(B806:B810),"ERROR")</f>
        <v>3248190</v>
      </c>
    </row>
    <row r="806" spans="1:4" x14ac:dyDescent="0.25">
      <c r="A806" s="4">
        <v>809</v>
      </c>
      <c r="B806" s="9">
        <f t="shared" si="12"/>
        <v>646416</v>
      </c>
      <c r="C806" s="4">
        <v>1607</v>
      </c>
      <c r="D806" s="9">
        <f>IF(A806=809,SUM(B807:B811),"ERROR")</f>
        <v>3256255</v>
      </c>
    </row>
    <row r="807" spans="1:4" x14ac:dyDescent="0.25">
      <c r="A807" s="4">
        <v>810</v>
      </c>
      <c r="B807" s="9">
        <f t="shared" si="12"/>
        <v>648025</v>
      </c>
      <c r="C807" s="4">
        <v>1609</v>
      </c>
      <c r="D807" s="9">
        <f>IF(A807=810,SUM(B808:B812),"ERROR")</f>
        <v>3264330</v>
      </c>
    </row>
    <row r="808" spans="1:4" x14ac:dyDescent="0.25">
      <c r="A808" s="4">
        <v>811</v>
      </c>
      <c r="B808" s="9">
        <f t="shared" si="12"/>
        <v>649636</v>
      </c>
      <c r="C808" s="4">
        <v>1611</v>
      </c>
      <c r="D808" s="9">
        <f>IF(A808=811,SUM(B809:B813),"ERROR")</f>
        <v>3272415</v>
      </c>
    </row>
    <row r="809" spans="1:4" x14ac:dyDescent="0.25">
      <c r="A809" s="4">
        <v>812</v>
      </c>
      <c r="B809" s="9">
        <f t="shared" si="12"/>
        <v>651249</v>
      </c>
      <c r="C809" s="4">
        <v>1613</v>
      </c>
      <c r="D809" s="9">
        <f>IF(A809=812,SUM(B810:B814),"ERROR")</f>
        <v>3280510</v>
      </c>
    </row>
    <row r="810" spans="1:4" x14ac:dyDescent="0.25">
      <c r="A810" s="4">
        <v>813</v>
      </c>
      <c r="B810" s="9">
        <f t="shared" si="12"/>
        <v>652864</v>
      </c>
      <c r="C810" s="4">
        <v>1615</v>
      </c>
      <c r="D810" s="9">
        <f>IF(A810=813,SUM(B811:B815),"ERROR")</f>
        <v>3288615</v>
      </c>
    </row>
    <row r="811" spans="1:4" x14ac:dyDescent="0.25">
      <c r="A811" s="4">
        <v>814</v>
      </c>
      <c r="B811" s="9">
        <f t="shared" si="12"/>
        <v>654481</v>
      </c>
      <c r="C811" s="4">
        <v>1617</v>
      </c>
      <c r="D811" s="9">
        <f>IF(A811=814,SUM(B812:B816),"ERROR")</f>
        <v>3296730</v>
      </c>
    </row>
    <row r="812" spans="1:4" x14ac:dyDescent="0.25">
      <c r="A812" s="4">
        <v>815</v>
      </c>
      <c r="B812" s="9">
        <f t="shared" si="12"/>
        <v>656100</v>
      </c>
      <c r="C812" s="4">
        <v>1619</v>
      </c>
      <c r="D812" s="9">
        <f>IF(A812=815,SUM(B813:B817),"ERROR")</f>
        <v>3304855</v>
      </c>
    </row>
    <row r="813" spans="1:4" x14ac:dyDescent="0.25">
      <c r="A813" s="4">
        <v>816</v>
      </c>
      <c r="B813" s="9">
        <f t="shared" si="12"/>
        <v>657721</v>
      </c>
      <c r="C813" s="4">
        <v>1621</v>
      </c>
      <c r="D813" s="9">
        <f>IF(A813=816,SUM(B814:B818),"ERROR")</f>
        <v>3312990</v>
      </c>
    </row>
    <row r="814" spans="1:4" x14ac:dyDescent="0.25">
      <c r="A814" s="4">
        <v>817</v>
      </c>
      <c r="B814" s="9">
        <f t="shared" si="12"/>
        <v>659344</v>
      </c>
      <c r="C814" s="4">
        <v>1623</v>
      </c>
      <c r="D814" s="9">
        <f>IF(A814=817,SUM(B815:B819),"ERROR")</f>
        <v>3321135</v>
      </c>
    </row>
    <row r="815" spans="1:4" x14ac:dyDescent="0.25">
      <c r="A815" s="4">
        <v>818</v>
      </c>
      <c r="B815" s="9">
        <f t="shared" si="12"/>
        <v>660969</v>
      </c>
      <c r="C815" s="4">
        <v>1625</v>
      </c>
      <c r="D815" s="9">
        <f>IF(A815=818,SUM(B816:B820),"ERROR")</f>
        <v>3329290</v>
      </c>
    </row>
    <row r="816" spans="1:4" x14ac:dyDescent="0.25">
      <c r="A816" s="4">
        <v>819</v>
      </c>
      <c r="B816" s="9">
        <f t="shared" si="12"/>
        <v>662596</v>
      </c>
      <c r="C816" s="4">
        <v>1627</v>
      </c>
      <c r="D816" s="9">
        <f>IF(A816=819,SUM(B817:B821),"ERROR")</f>
        <v>3337455</v>
      </c>
    </row>
    <row r="817" spans="1:4" x14ac:dyDescent="0.25">
      <c r="A817" s="4">
        <v>820</v>
      </c>
      <c r="B817" s="9">
        <f t="shared" si="12"/>
        <v>664225</v>
      </c>
      <c r="C817" s="4">
        <v>1629</v>
      </c>
      <c r="D817" s="9">
        <f>IF(A817=820,SUM(B818:B822),"ERROR")</f>
        <v>3345630</v>
      </c>
    </row>
    <row r="818" spans="1:4" x14ac:dyDescent="0.25">
      <c r="A818" s="4">
        <v>821</v>
      </c>
      <c r="B818" s="9">
        <f t="shared" si="12"/>
        <v>665856</v>
      </c>
      <c r="C818" s="4">
        <v>1631</v>
      </c>
      <c r="D818" s="9">
        <f>IF(A818=821,SUM(B819:B823),"ERROR")</f>
        <v>3353815</v>
      </c>
    </row>
    <row r="819" spans="1:4" x14ac:dyDescent="0.25">
      <c r="A819" s="4">
        <v>822</v>
      </c>
      <c r="B819" s="9">
        <f t="shared" si="12"/>
        <v>667489</v>
      </c>
      <c r="C819" s="4">
        <v>1633</v>
      </c>
      <c r="D819" s="9">
        <f>IF(A819=822,SUM(B820:B824),"ERROR")</f>
        <v>3362010</v>
      </c>
    </row>
    <row r="820" spans="1:4" x14ac:dyDescent="0.25">
      <c r="A820" s="4">
        <v>823</v>
      </c>
      <c r="B820" s="9">
        <f t="shared" si="12"/>
        <v>669124</v>
      </c>
      <c r="C820" s="4">
        <v>1635</v>
      </c>
      <c r="D820" s="9">
        <f>IF(A820=823,SUM(B821:B825),"ERROR")</f>
        <v>3370215</v>
      </c>
    </row>
    <row r="821" spans="1:4" x14ac:dyDescent="0.25">
      <c r="A821" s="4">
        <v>824</v>
      </c>
      <c r="B821" s="9">
        <f t="shared" si="12"/>
        <v>670761</v>
      </c>
      <c r="C821" s="4">
        <v>1637</v>
      </c>
      <c r="D821" s="9">
        <f>IF(A821=824,SUM(B822:B826),"ERROR")</f>
        <v>3378430</v>
      </c>
    </row>
    <row r="822" spans="1:4" x14ac:dyDescent="0.25">
      <c r="A822" s="4">
        <v>825</v>
      </c>
      <c r="B822" s="9">
        <f t="shared" si="12"/>
        <v>672400</v>
      </c>
      <c r="C822" s="4">
        <v>1639</v>
      </c>
      <c r="D822" s="9">
        <f>IF(A822=825,SUM(B823:B827),"ERROR")</f>
        <v>3386655</v>
      </c>
    </row>
    <row r="823" spans="1:4" x14ac:dyDescent="0.25">
      <c r="A823" s="4">
        <v>826</v>
      </c>
      <c r="B823" s="9">
        <f t="shared" si="12"/>
        <v>674041</v>
      </c>
      <c r="C823" s="4">
        <v>1641</v>
      </c>
      <c r="D823" s="9">
        <f>IF(A823=826,SUM(B824:B828),"ERROR")</f>
        <v>3394890</v>
      </c>
    </row>
    <row r="824" spans="1:4" x14ac:dyDescent="0.25">
      <c r="A824" s="4">
        <v>827</v>
      </c>
      <c r="B824" s="9">
        <f t="shared" si="12"/>
        <v>675684</v>
      </c>
      <c r="C824" s="4">
        <v>1643</v>
      </c>
      <c r="D824" s="9">
        <f>IF(A824=827,SUM(B825:B829),"ERROR")</f>
        <v>3403135</v>
      </c>
    </row>
    <row r="825" spans="1:4" x14ac:dyDescent="0.25">
      <c r="A825" s="4">
        <v>828</v>
      </c>
      <c r="B825" s="9">
        <f t="shared" si="12"/>
        <v>677329</v>
      </c>
      <c r="C825" s="4">
        <v>1645</v>
      </c>
      <c r="D825" s="9">
        <f>IF(A825=828,SUM(B826:B830),"ERROR")</f>
        <v>3411390</v>
      </c>
    </row>
    <row r="826" spans="1:4" x14ac:dyDescent="0.25">
      <c r="A826" s="4">
        <v>829</v>
      </c>
      <c r="B826" s="9">
        <f t="shared" si="12"/>
        <v>678976</v>
      </c>
      <c r="C826" s="4">
        <v>1647</v>
      </c>
      <c r="D826" s="9">
        <f>IF(A826=829,SUM(B827:B831),"ERROR")</f>
        <v>3419655</v>
      </c>
    </row>
    <row r="827" spans="1:4" x14ac:dyDescent="0.25">
      <c r="A827" s="4">
        <v>830</v>
      </c>
      <c r="B827" s="9">
        <f t="shared" si="12"/>
        <v>680625</v>
      </c>
      <c r="C827" s="4">
        <v>1649</v>
      </c>
      <c r="D827" s="9">
        <f>IF(A827=830,SUM(B828:B832),"ERROR")</f>
        <v>3427930</v>
      </c>
    </row>
    <row r="828" spans="1:4" x14ac:dyDescent="0.25">
      <c r="A828" s="4">
        <v>831</v>
      </c>
      <c r="B828" s="9">
        <f t="shared" si="12"/>
        <v>682276</v>
      </c>
      <c r="C828" s="4">
        <v>1651</v>
      </c>
      <c r="D828" s="9">
        <f>IF(A828=831,SUM(B829:B833),"ERROR")</f>
        <v>3436215</v>
      </c>
    </row>
    <row r="829" spans="1:4" x14ac:dyDescent="0.25">
      <c r="A829" s="4">
        <v>832</v>
      </c>
      <c r="B829" s="9">
        <f t="shared" si="12"/>
        <v>683929</v>
      </c>
      <c r="C829" s="4">
        <v>1653</v>
      </c>
      <c r="D829" s="9">
        <f>IF(A829=832,SUM(B830:B834),"ERROR")</f>
        <v>3444510</v>
      </c>
    </row>
    <row r="830" spans="1:4" x14ac:dyDescent="0.25">
      <c r="A830" s="4">
        <v>833</v>
      </c>
      <c r="B830" s="9">
        <f t="shared" si="12"/>
        <v>685584</v>
      </c>
      <c r="C830" s="4">
        <v>1655</v>
      </c>
      <c r="D830" s="9">
        <f>IF(A830=833,SUM(B831:B835),"ERROR")</f>
        <v>3452815</v>
      </c>
    </row>
    <row r="831" spans="1:4" x14ac:dyDescent="0.25">
      <c r="A831" s="4">
        <v>834</v>
      </c>
      <c r="B831" s="9">
        <f t="shared" si="12"/>
        <v>687241</v>
      </c>
      <c r="C831" s="4">
        <v>1657</v>
      </c>
      <c r="D831" s="9">
        <f>IF(A831=834,SUM(B832:B836),"ERROR")</f>
        <v>3461130</v>
      </c>
    </row>
    <row r="832" spans="1:4" x14ac:dyDescent="0.25">
      <c r="A832" s="4">
        <v>835</v>
      </c>
      <c r="B832" s="9">
        <f t="shared" si="12"/>
        <v>688900</v>
      </c>
      <c r="C832" s="4">
        <v>1659</v>
      </c>
      <c r="D832" s="9">
        <f>IF(A832=835,SUM(B833:B837),"ERROR")</f>
        <v>3469455</v>
      </c>
    </row>
    <row r="833" spans="1:4" x14ac:dyDescent="0.25">
      <c r="A833" s="4">
        <v>836</v>
      </c>
      <c r="B833" s="9">
        <f t="shared" si="12"/>
        <v>690561</v>
      </c>
      <c r="C833" s="4">
        <v>1661</v>
      </c>
      <c r="D833" s="9">
        <f>IF(A833=836,SUM(B834:B838),"ERROR")</f>
        <v>3477790</v>
      </c>
    </row>
    <row r="834" spans="1:4" x14ac:dyDescent="0.25">
      <c r="A834" s="4">
        <v>837</v>
      </c>
      <c r="B834" s="9">
        <f t="shared" si="12"/>
        <v>692224</v>
      </c>
      <c r="C834" s="4">
        <v>1663</v>
      </c>
      <c r="D834" s="9">
        <f>IF(A834=837,SUM(B835:B839),"ERROR")</f>
        <v>3486135</v>
      </c>
    </row>
    <row r="835" spans="1:4" x14ac:dyDescent="0.25">
      <c r="A835" s="4">
        <v>838</v>
      </c>
      <c r="B835" s="9">
        <f t="shared" si="12"/>
        <v>693889</v>
      </c>
      <c r="C835" s="4">
        <v>1665</v>
      </c>
      <c r="D835" s="9">
        <f>IF(A835=838,SUM(B836:B840),"ERROR")</f>
        <v>3494490</v>
      </c>
    </row>
    <row r="836" spans="1:4" x14ac:dyDescent="0.25">
      <c r="A836" s="4">
        <v>839</v>
      </c>
      <c r="B836" s="9">
        <f t="shared" si="12"/>
        <v>695556</v>
      </c>
      <c r="C836" s="4">
        <v>1667</v>
      </c>
      <c r="D836" s="9">
        <f>IF(A836=839,SUM(B837:B841),"ERROR")</f>
        <v>3502855</v>
      </c>
    </row>
    <row r="837" spans="1:4" x14ac:dyDescent="0.25">
      <c r="A837" s="4">
        <v>840</v>
      </c>
      <c r="B837" s="9">
        <f t="shared" si="12"/>
        <v>697225</v>
      </c>
      <c r="C837" s="4">
        <v>1669</v>
      </c>
      <c r="D837" s="9">
        <f>IF(A837=840,SUM(B838:B842),"ERROR")</f>
        <v>3511230</v>
      </c>
    </row>
    <row r="838" spans="1:4" x14ac:dyDescent="0.25">
      <c r="A838" s="4">
        <v>841</v>
      </c>
      <c r="B838" s="9">
        <f t="shared" ref="B838:B901" si="13">B837+C838</f>
        <v>698896</v>
      </c>
      <c r="C838" s="4">
        <v>1671</v>
      </c>
      <c r="D838" s="9">
        <f>IF(A838=841,SUM(B839:B843),"ERROR")</f>
        <v>3519615</v>
      </c>
    </row>
    <row r="839" spans="1:4" x14ac:dyDescent="0.25">
      <c r="A839" s="4">
        <v>842</v>
      </c>
      <c r="B839" s="9">
        <f t="shared" si="13"/>
        <v>700569</v>
      </c>
      <c r="C839" s="4">
        <v>1673</v>
      </c>
      <c r="D839" s="9">
        <f>IF(A839=842,SUM(B840:B844),"ERROR")</f>
        <v>3528010</v>
      </c>
    </row>
    <row r="840" spans="1:4" x14ac:dyDescent="0.25">
      <c r="A840" s="4">
        <v>843</v>
      </c>
      <c r="B840" s="9">
        <f t="shared" si="13"/>
        <v>702244</v>
      </c>
      <c r="C840" s="4">
        <v>1675</v>
      </c>
      <c r="D840" s="9">
        <f>IF(A840=843,SUM(B841:B845),"ERROR")</f>
        <v>3536415</v>
      </c>
    </row>
    <row r="841" spans="1:4" x14ac:dyDescent="0.25">
      <c r="A841" s="4">
        <v>844</v>
      </c>
      <c r="B841" s="9">
        <f t="shared" si="13"/>
        <v>703921</v>
      </c>
      <c r="C841" s="4">
        <v>1677</v>
      </c>
      <c r="D841" s="9">
        <f>IF(A841=844,SUM(B842:B846),"ERROR")</f>
        <v>3544830</v>
      </c>
    </row>
    <row r="842" spans="1:4" x14ac:dyDescent="0.25">
      <c r="A842" s="4">
        <v>845</v>
      </c>
      <c r="B842" s="9">
        <f t="shared" si="13"/>
        <v>705600</v>
      </c>
      <c r="C842" s="4">
        <v>1679</v>
      </c>
      <c r="D842" s="9">
        <f>IF(A842=845,SUM(B843:B847),"ERROR")</f>
        <v>3553255</v>
      </c>
    </row>
    <row r="843" spans="1:4" x14ac:dyDescent="0.25">
      <c r="A843" s="4">
        <v>846</v>
      </c>
      <c r="B843" s="9">
        <f t="shared" si="13"/>
        <v>707281</v>
      </c>
      <c r="C843" s="4">
        <v>1681</v>
      </c>
      <c r="D843" s="9">
        <f>IF(A843=846,SUM(B844:B848),"ERROR")</f>
        <v>3561690</v>
      </c>
    </row>
    <row r="844" spans="1:4" x14ac:dyDescent="0.25">
      <c r="A844" s="4">
        <v>847</v>
      </c>
      <c r="B844" s="9">
        <f t="shared" si="13"/>
        <v>708964</v>
      </c>
      <c r="C844" s="4">
        <v>1683</v>
      </c>
      <c r="D844" s="9">
        <f>IF(A844=847,SUM(B845:B849),"ERROR")</f>
        <v>3570135</v>
      </c>
    </row>
    <row r="845" spans="1:4" x14ac:dyDescent="0.25">
      <c r="A845" s="4">
        <v>848</v>
      </c>
      <c r="B845" s="9">
        <f t="shared" si="13"/>
        <v>710649</v>
      </c>
      <c r="C845" s="4">
        <v>1685</v>
      </c>
      <c r="D845" s="9">
        <f>IF(A845=848,SUM(B846:B850),"ERROR")</f>
        <v>3578590</v>
      </c>
    </row>
    <row r="846" spans="1:4" x14ac:dyDescent="0.25">
      <c r="A846" s="4">
        <v>849</v>
      </c>
      <c r="B846" s="9">
        <f t="shared" si="13"/>
        <v>712336</v>
      </c>
      <c r="C846" s="4">
        <v>1687</v>
      </c>
      <c r="D846" s="9">
        <f>IF(A846=849,SUM(B847:B851),"ERROR")</f>
        <v>3587055</v>
      </c>
    </row>
    <row r="847" spans="1:4" x14ac:dyDescent="0.25">
      <c r="A847" s="4">
        <v>850</v>
      </c>
      <c r="B847" s="9">
        <f t="shared" si="13"/>
        <v>714025</v>
      </c>
      <c r="C847" s="4">
        <v>1689</v>
      </c>
      <c r="D847" s="9">
        <f>IF(A847=850,SUM(B848:B852),"ERROR")</f>
        <v>3595530</v>
      </c>
    </row>
    <row r="848" spans="1:4" x14ac:dyDescent="0.25">
      <c r="A848" s="4">
        <v>851</v>
      </c>
      <c r="B848" s="9">
        <f t="shared" si="13"/>
        <v>715716</v>
      </c>
      <c r="C848" s="4">
        <v>1691</v>
      </c>
      <c r="D848" s="9">
        <f>IF(A848=851,SUM(B849:B853),"ERROR")</f>
        <v>3604015</v>
      </c>
    </row>
    <row r="849" spans="1:4" x14ac:dyDescent="0.25">
      <c r="A849" s="4">
        <v>852</v>
      </c>
      <c r="B849" s="9">
        <f t="shared" si="13"/>
        <v>717409</v>
      </c>
      <c r="C849" s="4">
        <v>1693</v>
      </c>
      <c r="D849" s="9">
        <f>IF(A849=852,SUM(B850:B854),"ERROR")</f>
        <v>3612510</v>
      </c>
    </row>
    <row r="850" spans="1:4" x14ac:dyDescent="0.25">
      <c r="A850" s="4">
        <v>853</v>
      </c>
      <c r="B850" s="9">
        <f t="shared" si="13"/>
        <v>719104</v>
      </c>
      <c r="C850" s="4">
        <v>1695</v>
      </c>
      <c r="D850" s="9">
        <f>IF(A850=853,SUM(B851:B855),"ERROR")</f>
        <v>3621015</v>
      </c>
    </row>
    <row r="851" spans="1:4" x14ac:dyDescent="0.25">
      <c r="A851" s="4">
        <v>854</v>
      </c>
      <c r="B851" s="9">
        <f t="shared" si="13"/>
        <v>720801</v>
      </c>
      <c r="C851" s="4">
        <v>1697</v>
      </c>
      <c r="D851" s="9">
        <f>IF(A851=854,SUM(B852:B856),"ERROR")</f>
        <v>3629530</v>
      </c>
    </row>
    <row r="852" spans="1:4" x14ac:dyDescent="0.25">
      <c r="A852" s="4">
        <v>855</v>
      </c>
      <c r="B852" s="9">
        <f t="shared" si="13"/>
        <v>722500</v>
      </c>
      <c r="C852" s="4">
        <v>1699</v>
      </c>
      <c r="D852" s="9">
        <f>IF(A852=855,SUM(B853:B857),"ERROR")</f>
        <v>3638055</v>
      </c>
    </row>
    <row r="853" spans="1:4" x14ac:dyDescent="0.25">
      <c r="A853" s="4">
        <v>856</v>
      </c>
      <c r="B853" s="9">
        <f t="shared" si="13"/>
        <v>724201</v>
      </c>
      <c r="C853" s="4">
        <v>1701</v>
      </c>
      <c r="D853" s="9">
        <f>IF(A853=856,SUM(B854:B858),"ERROR")</f>
        <v>3646590</v>
      </c>
    </row>
    <row r="854" spans="1:4" x14ac:dyDescent="0.25">
      <c r="A854" s="4">
        <v>857</v>
      </c>
      <c r="B854" s="9">
        <f t="shared" si="13"/>
        <v>725904</v>
      </c>
      <c r="C854" s="4">
        <v>1703</v>
      </c>
      <c r="D854" s="9">
        <f>IF(A854=857,SUM(B855:B859),"ERROR")</f>
        <v>3655135</v>
      </c>
    </row>
    <row r="855" spans="1:4" x14ac:dyDescent="0.25">
      <c r="A855" s="4">
        <v>858</v>
      </c>
      <c r="B855" s="9">
        <f t="shared" si="13"/>
        <v>727609</v>
      </c>
      <c r="C855" s="4">
        <v>1705</v>
      </c>
      <c r="D855" s="9">
        <f>IF(A855=858,SUM(B856:B860),"ERROR")</f>
        <v>3663690</v>
      </c>
    </row>
    <row r="856" spans="1:4" x14ac:dyDescent="0.25">
      <c r="A856" s="4">
        <v>859</v>
      </c>
      <c r="B856" s="9">
        <f t="shared" si="13"/>
        <v>729316</v>
      </c>
      <c r="C856" s="4">
        <v>1707</v>
      </c>
      <c r="D856" s="9">
        <f>IF(A856=859,SUM(B857:B861),"ERROR")</f>
        <v>3672255</v>
      </c>
    </row>
    <row r="857" spans="1:4" x14ac:dyDescent="0.25">
      <c r="A857" s="4">
        <v>860</v>
      </c>
      <c r="B857" s="9">
        <f t="shared" si="13"/>
        <v>731025</v>
      </c>
      <c r="C857" s="4">
        <v>1709</v>
      </c>
      <c r="D857" s="9">
        <f>IF(A857=860,SUM(B858:B862),"ERROR")</f>
        <v>3680830</v>
      </c>
    </row>
    <row r="858" spans="1:4" x14ac:dyDescent="0.25">
      <c r="A858" s="4">
        <v>861</v>
      </c>
      <c r="B858" s="9">
        <f t="shared" si="13"/>
        <v>732736</v>
      </c>
      <c r="C858" s="4">
        <v>1711</v>
      </c>
      <c r="D858" s="9">
        <f>IF(A858=861,SUM(B859:B863),"ERROR")</f>
        <v>3689415</v>
      </c>
    </row>
    <row r="859" spans="1:4" x14ac:dyDescent="0.25">
      <c r="A859" s="4">
        <v>862</v>
      </c>
      <c r="B859" s="9">
        <f t="shared" si="13"/>
        <v>734449</v>
      </c>
      <c r="C859" s="4">
        <v>1713</v>
      </c>
      <c r="D859" s="9">
        <f>IF(A859=862,SUM(B860:B864),"ERROR")</f>
        <v>3698010</v>
      </c>
    </row>
    <row r="860" spans="1:4" x14ac:dyDescent="0.25">
      <c r="A860" s="4">
        <v>863</v>
      </c>
      <c r="B860" s="9">
        <f t="shared" si="13"/>
        <v>736164</v>
      </c>
      <c r="C860" s="4">
        <v>1715</v>
      </c>
      <c r="D860" s="9">
        <f>IF(A860=863,SUM(B861:B865),"ERROR")</f>
        <v>3706615</v>
      </c>
    </row>
    <row r="861" spans="1:4" x14ac:dyDescent="0.25">
      <c r="A861" s="4">
        <v>864</v>
      </c>
      <c r="B861" s="9">
        <f t="shared" si="13"/>
        <v>737881</v>
      </c>
      <c r="C861" s="4">
        <v>1717</v>
      </c>
      <c r="D861" s="9">
        <f>IF(A861=864,SUM(B862:B866),"ERROR")</f>
        <v>3715230</v>
      </c>
    </row>
    <row r="862" spans="1:4" x14ac:dyDescent="0.25">
      <c r="A862" s="4">
        <v>865</v>
      </c>
      <c r="B862" s="9">
        <f t="shared" si="13"/>
        <v>739600</v>
      </c>
      <c r="C862" s="4">
        <v>1719</v>
      </c>
      <c r="D862" s="9">
        <f>IF(A862=865,SUM(B863:B867),"ERROR")</f>
        <v>3723855</v>
      </c>
    </row>
    <row r="863" spans="1:4" x14ac:dyDescent="0.25">
      <c r="A863" s="4">
        <v>866</v>
      </c>
      <c r="B863" s="9">
        <f t="shared" si="13"/>
        <v>741321</v>
      </c>
      <c r="C863" s="4">
        <v>1721</v>
      </c>
      <c r="D863" s="9">
        <f>IF(A863=866,SUM(B864:B868),"ERROR")</f>
        <v>3732490</v>
      </c>
    </row>
    <row r="864" spans="1:4" x14ac:dyDescent="0.25">
      <c r="A864" s="4">
        <v>867</v>
      </c>
      <c r="B864" s="9">
        <f t="shared" si="13"/>
        <v>743044</v>
      </c>
      <c r="C864" s="4">
        <v>1723</v>
      </c>
      <c r="D864" s="9">
        <f>IF(A864=867,SUM(B865:B869),"ERROR")</f>
        <v>3741135</v>
      </c>
    </row>
    <row r="865" spans="1:4" x14ac:dyDescent="0.25">
      <c r="A865" s="4">
        <v>868</v>
      </c>
      <c r="B865" s="9">
        <f t="shared" si="13"/>
        <v>744769</v>
      </c>
      <c r="C865" s="4">
        <v>1725</v>
      </c>
      <c r="D865" s="9">
        <f>IF(A865=868,SUM(B866:B870),"ERROR")</f>
        <v>3749790</v>
      </c>
    </row>
    <row r="866" spans="1:4" x14ac:dyDescent="0.25">
      <c r="A866" s="4">
        <v>869</v>
      </c>
      <c r="B866" s="9">
        <f t="shared" si="13"/>
        <v>746496</v>
      </c>
      <c r="C866" s="4">
        <v>1727</v>
      </c>
      <c r="D866" s="9">
        <f>IF(A866=869,SUM(B867:B871),"ERROR")</f>
        <v>3758455</v>
      </c>
    </row>
    <row r="867" spans="1:4" x14ac:dyDescent="0.25">
      <c r="A867" s="4">
        <v>870</v>
      </c>
      <c r="B867" s="9">
        <f t="shared" si="13"/>
        <v>748225</v>
      </c>
      <c r="C867" s="4">
        <v>1729</v>
      </c>
      <c r="D867" s="9">
        <f>IF(A867=870,SUM(B868:B872),"ERROR")</f>
        <v>3767130</v>
      </c>
    </row>
    <row r="868" spans="1:4" x14ac:dyDescent="0.25">
      <c r="A868" s="4">
        <v>871</v>
      </c>
      <c r="B868" s="9">
        <f t="shared" si="13"/>
        <v>749956</v>
      </c>
      <c r="C868" s="4">
        <v>1731</v>
      </c>
      <c r="D868" s="9">
        <f>IF(A868=871,SUM(B869:B873),"ERROR")</f>
        <v>3775815</v>
      </c>
    </row>
    <row r="869" spans="1:4" x14ac:dyDescent="0.25">
      <c r="A869" s="4">
        <v>872</v>
      </c>
      <c r="B869" s="9">
        <f t="shared" si="13"/>
        <v>751689</v>
      </c>
      <c r="C869" s="4">
        <v>1733</v>
      </c>
      <c r="D869" s="9">
        <f>IF(A869=872,SUM(B870:B874),"ERROR")</f>
        <v>3784510</v>
      </c>
    </row>
    <row r="870" spans="1:4" x14ac:dyDescent="0.25">
      <c r="A870" s="4">
        <v>873</v>
      </c>
      <c r="B870" s="9">
        <f t="shared" si="13"/>
        <v>753424</v>
      </c>
      <c r="C870" s="4">
        <v>1735</v>
      </c>
      <c r="D870" s="9">
        <f>IF(A870=873,SUM(B871:B875),"ERROR")</f>
        <v>3793215</v>
      </c>
    </row>
    <row r="871" spans="1:4" x14ac:dyDescent="0.25">
      <c r="A871" s="4">
        <v>874</v>
      </c>
      <c r="B871" s="9">
        <f t="shared" si="13"/>
        <v>755161</v>
      </c>
      <c r="C871" s="4">
        <v>1737</v>
      </c>
      <c r="D871" s="9">
        <f>IF(A871=874,SUM(B872:B876),"ERROR")</f>
        <v>3801930</v>
      </c>
    </row>
    <row r="872" spans="1:4" x14ac:dyDescent="0.25">
      <c r="A872" s="4">
        <v>875</v>
      </c>
      <c r="B872" s="9">
        <f t="shared" si="13"/>
        <v>756900</v>
      </c>
      <c r="C872" s="4">
        <v>1739</v>
      </c>
      <c r="D872" s="9">
        <f>IF(A872=875,SUM(B873:B877),"ERROR")</f>
        <v>3810655</v>
      </c>
    </row>
    <row r="873" spans="1:4" x14ac:dyDescent="0.25">
      <c r="A873" s="4">
        <v>876</v>
      </c>
      <c r="B873" s="9">
        <f t="shared" si="13"/>
        <v>758641</v>
      </c>
      <c r="C873" s="4">
        <v>1741</v>
      </c>
      <c r="D873" s="9">
        <f>IF(A873=876,SUM(B874:B878),"ERROR")</f>
        <v>3819390</v>
      </c>
    </row>
    <row r="874" spans="1:4" x14ac:dyDescent="0.25">
      <c r="A874" s="4">
        <v>877</v>
      </c>
      <c r="B874" s="9">
        <f t="shared" si="13"/>
        <v>760384</v>
      </c>
      <c r="C874" s="4">
        <v>1743</v>
      </c>
      <c r="D874" s="9">
        <f>IF(A874=877,SUM(B875:B879),"ERROR")</f>
        <v>3828135</v>
      </c>
    </row>
    <row r="875" spans="1:4" x14ac:dyDescent="0.25">
      <c r="A875" s="4">
        <v>878</v>
      </c>
      <c r="B875" s="9">
        <f t="shared" si="13"/>
        <v>762129</v>
      </c>
      <c r="C875" s="4">
        <v>1745</v>
      </c>
      <c r="D875" s="9">
        <f>IF(A875=878,SUM(B876:B880),"ERROR")</f>
        <v>3836890</v>
      </c>
    </row>
    <row r="876" spans="1:4" x14ac:dyDescent="0.25">
      <c r="A876" s="4">
        <v>879</v>
      </c>
      <c r="B876" s="9">
        <f t="shared" si="13"/>
        <v>763876</v>
      </c>
      <c r="C876" s="4">
        <v>1747</v>
      </c>
      <c r="D876" s="9">
        <f>IF(A876=879,SUM(B877:B881),"ERROR")</f>
        <v>3845655</v>
      </c>
    </row>
    <row r="877" spans="1:4" x14ac:dyDescent="0.25">
      <c r="A877" s="4">
        <v>880</v>
      </c>
      <c r="B877" s="9">
        <f t="shared" si="13"/>
        <v>765625</v>
      </c>
      <c r="C877" s="4">
        <v>1749</v>
      </c>
      <c r="D877" s="9">
        <f>IF(A877=880,SUM(B878:B882),"ERROR")</f>
        <v>3854430</v>
      </c>
    </row>
    <row r="878" spans="1:4" x14ac:dyDescent="0.25">
      <c r="A878" s="4">
        <v>881</v>
      </c>
      <c r="B878" s="9">
        <f t="shared" si="13"/>
        <v>767376</v>
      </c>
      <c r="C878" s="4">
        <v>1751</v>
      </c>
      <c r="D878" s="9">
        <f>IF(A878=881,SUM(B879:B883),"ERROR")</f>
        <v>3863215</v>
      </c>
    </row>
    <row r="879" spans="1:4" x14ac:dyDescent="0.25">
      <c r="A879" s="4">
        <v>882</v>
      </c>
      <c r="B879" s="9">
        <f t="shared" si="13"/>
        <v>769129</v>
      </c>
      <c r="C879" s="4">
        <v>1753</v>
      </c>
      <c r="D879" s="9">
        <f>IF(A879=882,SUM(B880:B884),"ERROR")</f>
        <v>3872010</v>
      </c>
    </row>
    <row r="880" spans="1:4" x14ac:dyDescent="0.25">
      <c r="A880" s="4">
        <v>883</v>
      </c>
      <c r="B880" s="9">
        <f t="shared" si="13"/>
        <v>770884</v>
      </c>
      <c r="C880" s="4">
        <v>1755</v>
      </c>
      <c r="D880" s="9">
        <f>IF(A880=883,SUM(B881:B885),"ERROR")</f>
        <v>3880815</v>
      </c>
    </row>
    <row r="881" spans="1:4" x14ac:dyDescent="0.25">
      <c r="A881" s="4">
        <v>884</v>
      </c>
      <c r="B881" s="9">
        <f t="shared" si="13"/>
        <v>772641</v>
      </c>
      <c r="C881" s="4">
        <v>1757</v>
      </c>
      <c r="D881" s="9">
        <f>IF(A881=884,SUM(B882:B886),"ERROR")</f>
        <v>3889630</v>
      </c>
    </row>
    <row r="882" spans="1:4" x14ac:dyDescent="0.25">
      <c r="A882" s="4">
        <v>885</v>
      </c>
      <c r="B882" s="9">
        <f t="shared" si="13"/>
        <v>774400</v>
      </c>
      <c r="C882" s="4">
        <v>1759</v>
      </c>
      <c r="D882" s="9">
        <f>IF(A882=885,SUM(B883:B887),"ERROR")</f>
        <v>3898455</v>
      </c>
    </row>
    <row r="883" spans="1:4" x14ac:dyDescent="0.25">
      <c r="A883" s="4">
        <v>886</v>
      </c>
      <c r="B883" s="9">
        <f t="shared" si="13"/>
        <v>776161</v>
      </c>
      <c r="C883" s="4">
        <v>1761</v>
      </c>
      <c r="D883" s="9">
        <f>IF(A883=886,SUM(B884:B888),"ERROR")</f>
        <v>3907290</v>
      </c>
    </row>
    <row r="884" spans="1:4" x14ac:dyDescent="0.25">
      <c r="A884" s="4">
        <v>887</v>
      </c>
      <c r="B884" s="9">
        <f t="shared" si="13"/>
        <v>777924</v>
      </c>
      <c r="C884" s="4">
        <v>1763</v>
      </c>
      <c r="D884" s="9">
        <f>IF(A884=887,SUM(B885:B889),"ERROR")</f>
        <v>3916135</v>
      </c>
    </row>
    <row r="885" spans="1:4" x14ac:dyDescent="0.25">
      <c r="A885" s="4">
        <v>888</v>
      </c>
      <c r="B885" s="9">
        <f t="shared" si="13"/>
        <v>779689</v>
      </c>
      <c r="C885" s="4">
        <v>1765</v>
      </c>
      <c r="D885" s="9">
        <f>IF(A885=888,SUM(B886:B890),"ERROR")</f>
        <v>3924990</v>
      </c>
    </row>
    <row r="886" spans="1:4" x14ac:dyDescent="0.25">
      <c r="A886" s="4">
        <v>889</v>
      </c>
      <c r="B886" s="9">
        <f t="shared" si="13"/>
        <v>781456</v>
      </c>
      <c r="C886" s="4">
        <v>1767</v>
      </c>
      <c r="D886" s="9">
        <f>IF(A886=889,SUM(B887:B891),"ERROR")</f>
        <v>3933855</v>
      </c>
    </row>
    <row r="887" spans="1:4" x14ac:dyDescent="0.25">
      <c r="A887" s="4">
        <v>890</v>
      </c>
      <c r="B887" s="9">
        <f t="shared" si="13"/>
        <v>783225</v>
      </c>
      <c r="C887" s="4">
        <v>1769</v>
      </c>
      <c r="D887" s="9">
        <f>IF(A887=890,SUM(B888:B892),"ERROR")</f>
        <v>3942730</v>
      </c>
    </row>
    <row r="888" spans="1:4" x14ac:dyDescent="0.25">
      <c r="A888" s="4">
        <v>891</v>
      </c>
      <c r="B888" s="9">
        <f t="shared" si="13"/>
        <v>784996</v>
      </c>
      <c r="C888" s="4">
        <v>1771</v>
      </c>
      <c r="D888" s="9">
        <f>IF(A888=891,SUM(B889:B893),"ERROR")</f>
        <v>3951615</v>
      </c>
    </row>
    <row r="889" spans="1:4" x14ac:dyDescent="0.25">
      <c r="A889" s="4">
        <v>892</v>
      </c>
      <c r="B889" s="9">
        <f t="shared" si="13"/>
        <v>786769</v>
      </c>
      <c r="C889" s="4">
        <v>1773</v>
      </c>
      <c r="D889" s="9">
        <f>IF(A889=892,SUM(B890:B894),"ERROR")</f>
        <v>3960510</v>
      </c>
    </row>
    <row r="890" spans="1:4" x14ac:dyDescent="0.25">
      <c r="A890" s="4">
        <v>893</v>
      </c>
      <c r="B890" s="9">
        <f t="shared" si="13"/>
        <v>788544</v>
      </c>
      <c r="C890" s="4">
        <v>1775</v>
      </c>
      <c r="D890" s="9">
        <f>IF(A890=893,SUM(B891:B895),"ERROR")</f>
        <v>3969415</v>
      </c>
    </row>
    <row r="891" spans="1:4" x14ac:dyDescent="0.25">
      <c r="A891" s="4">
        <v>894</v>
      </c>
      <c r="B891" s="9">
        <f t="shared" si="13"/>
        <v>790321</v>
      </c>
      <c r="C891" s="4">
        <v>1777</v>
      </c>
      <c r="D891" s="9">
        <f>IF(A891=894,SUM(B892:B896),"ERROR")</f>
        <v>3978330</v>
      </c>
    </row>
    <row r="892" spans="1:4" x14ac:dyDescent="0.25">
      <c r="A892" s="4">
        <v>895</v>
      </c>
      <c r="B892" s="9">
        <f t="shared" si="13"/>
        <v>792100</v>
      </c>
      <c r="C892" s="4">
        <v>1779</v>
      </c>
      <c r="D892" s="9">
        <f>IF(A892=895,SUM(B893:B897),"ERROR")</f>
        <v>3987255</v>
      </c>
    </row>
    <row r="893" spans="1:4" x14ac:dyDescent="0.25">
      <c r="A893" s="4">
        <v>896</v>
      </c>
      <c r="B893" s="9">
        <f t="shared" si="13"/>
        <v>793881</v>
      </c>
      <c r="C893" s="4">
        <v>1781</v>
      </c>
      <c r="D893" s="9">
        <f>IF(A893=896,SUM(B894:B898),"ERROR")</f>
        <v>3996190</v>
      </c>
    </row>
    <row r="894" spans="1:4" x14ac:dyDescent="0.25">
      <c r="A894" s="4">
        <v>897</v>
      </c>
      <c r="B894" s="9">
        <f t="shared" si="13"/>
        <v>795664</v>
      </c>
      <c r="C894" s="4">
        <v>1783</v>
      </c>
      <c r="D894" s="9">
        <f>IF(A894=897,SUM(B895:B899),"ERROR")</f>
        <v>4005135</v>
      </c>
    </row>
    <row r="895" spans="1:4" x14ac:dyDescent="0.25">
      <c r="A895" s="4">
        <v>898</v>
      </c>
      <c r="B895" s="9">
        <f t="shared" si="13"/>
        <v>797449</v>
      </c>
      <c r="C895" s="4">
        <v>1785</v>
      </c>
      <c r="D895" s="9">
        <f>IF(A895=898,SUM(B896:B900),"ERROR")</f>
        <v>4014090</v>
      </c>
    </row>
    <row r="896" spans="1:4" x14ac:dyDescent="0.25">
      <c r="A896" s="4">
        <v>899</v>
      </c>
      <c r="B896" s="9">
        <f t="shared" si="13"/>
        <v>799236</v>
      </c>
      <c r="C896" s="4">
        <v>1787</v>
      </c>
      <c r="D896" s="9">
        <f>IF(A896=899,SUM(B897:B901),"ERROR")</f>
        <v>4023055</v>
      </c>
    </row>
    <row r="897" spans="1:4" x14ac:dyDescent="0.25">
      <c r="A897" s="4">
        <v>900</v>
      </c>
      <c r="B897" s="9">
        <f t="shared" si="13"/>
        <v>801025</v>
      </c>
      <c r="C897" s="4">
        <v>1789</v>
      </c>
      <c r="D897" s="9">
        <f>IF(A897=900,SUM(B898:B902),"ERROR")</f>
        <v>4032030</v>
      </c>
    </row>
    <row r="898" spans="1:4" x14ac:dyDescent="0.25">
      <c r="A898" s="4">
        <v>901</v>
      </c>
      <c r="B898" s="9">
        <f t="shared" si="13"/>
        <v>802816</v>
      </c>
      <c r="C898" s="4">
        <v>1791</v>
      </c>
      <c r="D898" s="9">
        <f>IF(A898=901,SUM(B899:B903),"ERROR")</f>
        <v>4041015</v>
      </c>
    </row>
    <row r="899" spans="1:4" x14ac:dyDescent="0.25">
      <c r="A899" s="4">
        <v>902</v>
      </c>
      <c r="B899" s="9">
        <f t="shared" si="13"/>
        <v>804609</v>
      </c>
      <c r="C899" s="4">
        <v>1793</v>
      </c>
      <c r="D899" s="9">
        <f>IF(A899=902,SUM(B900:B904),"ERROR")</f>
        <v>4050010</v>
      </c>
    </row>
    <row r="900" spans="1:4" x14ac:dyDescent="0.25">
      <c r="A900" s="4">
        <v>903</v>
      </c>
      <c r="B900" s="9">
        <f t="shared" si="13"/>
        <v>806404</v>
      </c>
      <c r="C900" s="4">
        <v>1795</v>
      </c>
      <c r="D900" s="9">
        <f>IF(A900=903,SUM(B901:B905),"ERROR")</f>
        <v>4059015</v>
      </c>
    </row>
    <row r="901" spans="1:4" x14ac:dyDescent="0.25">
      <c r="A901" s="4">
        <v>904</v>
      </c>
      <c r="B901" s="9">
        <f t="shared" si="13"/>
        <v>808201</v>
      </c>
      <c r="C901" s="4">
        <v>1797</v>
      </c>
      <c r="D901" s="9">
        <f>IF(A901=904,SUM(B902:B906),"ERROR")</f>
        <v>4068030</v>
      </c>
    </row>
    <row r="902" spans="1:4" x14ac:dyDescent="0.25">
      <c r="A902" s="4">
        <v>905</v>
      </c>
      <c r="B902" s="9">
        <f t="shared" ref="B902:B965" si="14">B901+C902</f>
        <v>810000</v>
      </c>
      <c r="C902" s="4">
        <v>1799</v>
      </c>
      <c r="D902" s="9">
        <f>IF(A902=905,SUM(B903:B907),"ERROR")</f>
        <v>4077055</v>
      </c>
    </row>
    <row r="903" spans="1:4" x14ac:dyDescent="0.25">
      <c r="A903" s="4">
        <v>906</v>
      </c>
      <c r="B903" s="9">
        <f t="shared" si="14"/>
        <v>811801</v>
      </c>
      <c r="C903" s="4">
        <v>1801</v>
      </c>
      <c r="D903" s="9">
        <f>IF(A903=906,SUM(B904:B908),"ERROR")</f>
        <v>4086090</v>
      </c>
    </row>
    <row r="904" spans="1:4" x14ac:dyDescent="0.25">
      <c r="A904" s="4">
        <v>907</v>
      </c>
      <c r="B904" s="9">
        <f t="shared" si="14"/>
        <v>813604</v>
      </c>
      <c r="C904" s="4">
        <v>1803</v>
      </c>
      <c r="D904" s="9">
        <f>IF(A904=907,SUM(B905:B909),"ERROR")</f>
        <v>4095135</v>
      </c>
    </row>
    <row r="905" spans="1:4" x14ac:dyDescent="0.25">
      <c r="A905" s="4">
        <v>908</v>
      </c>
      <c r="B905" s="9">
        <f t="shared" si="14"/>
        <v>815409</v>
      </c>
      <c r="C905" s="4">
        <v>1805</v>
      </c>
      <c r="D905" s="9">
        <f>IF(A905=908,SUM(B906:B910),"ERROR")</f>
        <v>4104190</v>
      </c>
    </row>
    <row r="906" spans="1:4" x14ac:dyDescent="0.25">
      <c r="A906" s="4">
        <v>909</v>
      </c>
      <c r="B906" s="9">
        <f t="shared" si="14"/>
        <v>817216</v>
      </c>
      <c r="C906" s="4">
        <v>1807</v>
      </c>
      <c r="D906" s="9">
        <f>IF(A906=909,SUM(B907:B911),"ERROR")</f>
        <v>4113255</v>
      </c>
    </row>
    <row r="907" spans="1:4" x14ac:dyDescent="0.25">
      <c r="A907" s="4">
        <v>910</v>
      </c>
      <c r="B907" s="9">
        <f t="shared" si="14"/>
        <v>819025</v>
      </c>
      <c r="C907" s="4">
        <v>1809</v>
      </c>
      <c r="D907" s="9">
        <f>IF(A907=910,SUM(B908:B912),"ERROR")</f>
        <v>4122330</v>
      </c>
    </row>
    <row r="908" spans="1:4" x14ac:dyDescent="0.25">
      <c r="A908" s="4">
        <v>911</v>
      </c>
      <c r="B908" s="9">
        <f t="shared" si="14"/>
        <v>820836</v>
      </c>
      <c r="C908" s="4">
        <v>1811</v>
      </c>
      <c r="D908" s="9">
        <f>IF(A908=911,SUM(B909:B913),"ERROR")</f>
        <v>4131415</v>
      </c>
    </row>
    <row r="909" spans="1:4" x14ac:dyDescent="0.25">
      <c r="A909" s="4">
        <v>912</v>
      </c>
      <c r="B909" s="9">
        <f t="shared" si="14"/>
        <v>822649</v>
      </c>
      <c r="C909" s="4">
        <v>1813</v>
      </c>
      <c r="D909" s="9">
        <f>IF(A909=912,SUM(B910:B914),"ERROR")</f>
        <v>4140510</v>
      </c>
    </row>
    <row r="910" spans="1:4" x14ac:dyDescent="0.25">
      <c r="A910" s="4">
        <v>913</v>
      </c>
      <c r="B910" s="9">
        <f t="shared" si="14"/>
        <v>824464</v>
      </c>
      <c r="C910" s="4">
        <v>1815</v>
      </c>
      <c r="D910" s="9">
        <f>IF(A910=913,SUM(B911:B915),"ERROR")</f>
        <v>4149615</v>
      </c>
    </row>
    <row r="911" spans="1:4" x14ac:dyDescent="0.25">
      <c r="A911" s="4">
        <v>914</v>
      </c>
      <c r="B911" s="9">
        <f t="shared" si="14"/>
        <v>826281</v>
      </c>
      <c r="C911" s="4">
        <v>1817</v>
      </c>
      <c r="D911" s="9">
        <f>IF(A911=914,SUM(B912:B916),"ERROR")</f>
        <v>4158730</v>
      </c>
    </row>
    <row r="912" spans="1:4" x14ac:dyDescent="0.25">
      <c r="A912" s="4">
        <v>915</v>
      </c>
      <c r="B912" s="9">
        <f t="shared" si="14"/>
        <v>828100</v>
      </c>
      <c r="C912" s="4">
        <v>1819</v>
      </c>
      <c r="D912" s="9">
        <f>IF(A912=915,SUM(B913:B917),"ERROR")</f>
        <v>4167855</v>
      </c>
    </row>
    <row r="913" spans="1:4" x14ac:dyDescent="0.25">
      <c r="A913" s="4">
        <v>916</v>
      </c>
      <c r="B913" s="9">
        <f t="shared" si="14"/>
        <v>829921</v>
      </c>
      <c r="C913" s="4">
        <v>1821</v>
      </c>
      <c r="D913" s="9">
        <f>IF(A913=916,SUM(B914:B918),"ERROR")</f>
        <v>4176990</v>
      </c>
    </row>
    <row r="914" spans="1:4" x14ac:dyDescent="0.25">
      <c r="A914" s="4">
        <v>917</v>
      </c>
      <c r="B914" s="9">
        <f t="shared" si="14"/>
        <v>831744</v>
      </c>
      <c r="C914" s="4">
        <v>1823</v>
      </c>
      <c r="D914" s="9">
        <f>IF(A914=917,SUM(B915:B919),"ERROR")</f>
        <v>4186135</v>
      </c>
    </row>
    <row r="915" spans="1:4" x14ac:dyDescent="0.25">
      <c r="A915" s="4">
        <v>918</v>
      </c>
      <c r="B915" s="9">
        <f t="shared" si="14"/>
        <v>833569</v>
      </c>
      <c r="C915" s="4">
        <v>1825</v>
      </c>
      <c r="D915" s="9">
        <f>IF(A915=918,SUM(B916:B920),"ERROR")</f>
        <v>4195290</v>
      </c>
    </row>
    <row r="916" spans="1:4" x14ac:dyDescent="0.25">
      <c r="A916" s="4">
        <v>919</v>
      </c>
      <c r="B916" s="9">
        <f t="shared" si="14"/>
        <v>835396</v>
      </c>
      <c r="C916" s="4">
        <v>1827</v>
      </c>
      <c r="D916" s="9">
        <f>IF(A916=919,SUM(B917:B921),"ERROR")</f>
        <v>4204455</v>
      </c>
    </row>
    <row r="917" spans="1:4" x14ac:dyDescent="0.25">
      <c r="A917" s="4">
        <v>920</v>
      </c>
      <c r="B917" s="9">
        <f t="shared" si="14"/>
        <v>837225</v>
      </c>
      <c r="C917" s="4">
        <v>1829</v>
      </c>
      <c r="D917" s="9">
        <f>IF(A917=920,SUM(B918:B922),"ERROR")</f>
        <v>4213630</v>
      </c>
    </row>
    <row r="918" spans="1:4" x14ac:dyDescent="0.25">
      <c r="A918" s="4">
        <v>921</v>
      </c>
      <c r="B918" s="9">
        <f t="shared" si="14"/>
        <v>839056</v>
      </c>
      <c r="C918" s="4">
        <v>1831</v>
      </c>
      <c r="D918" s="9">
        <f>IF(A918=921,SUM(B919:B923),"ERROR")</f>
        <v>4222815</v>
      </c>
    </row>
    <row r="919" spans="1:4" x14ac:dyDescent="0.25">
      <c r="A919" s="4">
        <v>922</v>
      </c>
      <c r="B919" s="9">
        <f t="shared" si="14"/>
        <v>840889</v>
      </c>
      <c r="C919" s="4">
        <v>1833</v>
      </c>
      <c r="D919" s="9">
        <f>IF(A919=922,SUM(B920:B924),"ERROR")</f>
        <v>4232010</v>
      </c>
    </row>
    <row r="920" spans="1:4" x14ac:dyDescent="0.25">
      <c r="A920" s="4">
        <v>923</v>
      </c>
      <c r="B920" s="9">
        <f t="shared" si="14"/>
        <v>842724</v>
      </c>
      <c r="C920" s="4">
        <v>1835</v>
      </c>
      <c r="D920" s="9">
        <f>IF(A920=923,SUM(B921:B925),"ERROR")</f>
        <v>4241215</v>
      </c>
    </row>
    <row r="921" spans="1:4" x14ac:dyDescent="0.25">
      <c r="A921" s="4">
        <v>924</v>
      </c>
      <c r="B921" s="9">
        <f t="shared" si="14"/>
        <v>844561</v>
      </c>
      <c r="C921" s="4">
        <v>1837</v>
      </c>
      <c r="D921" s="9">
        <f>IF(A921=924,SUM(B922:B926),"ERROR")</f>
        <v>4250430</v>
      </c>
    </row>
    <row r="922" spans="1:4" x14ac:dyDescent="0.25">
      <c r="A922" s="4">
        <v>925</v>
      </c>
      <c r="B922" s="9">
        <f t="shared" si="14"/>
        <v>846400</v>
      </c>
      <c r="C922" s="4">
        <v>1839</v>
      </c>
      <c r="D922" s="9">
        <f>IF(A922=925,SUM(B923:B927),"ERROR")</f>
        <v>4259655</v>
      </c>
    </row>
    <row r="923" spans="1:4" x14ac:dyDescent="0.25">
      <c r="A923" s="4">
        <v>926</v>
      </c>
      <c r="B923" s="9">
        <f t="shared" si="14"/>
        <v>848241</v>
      </c>
      <c r="C923" s="4">
        <v>1841</v>
      </c>
      <c r="D923" s="9">
        <f>IF(A923=926,SUM(B924:B928),"ERROR")</f>
        <v>4268890</v>
      </c>
    </row>
    <row r="924" spans="1:4" x14ac:dyDescent="0.25">
      <c r="A924" s="4">
        <v>927</v>
      </c>
      <c r="B924" s="9">
        <f t="shared" si="14"/>
        <v>850084</v>
      </c>
      <c r="C924" s="4">
        <v>1843</v>
      </c>
      <c r="D924" s="9">
        <f>IF(A924=927,SUM(B925:B929),"ERROR")</f>
        <v>4278135</v>
      </c>
    </row>
    <row r="925" spans="1:4" x14ac:dyDescent="0.25">
      <c r="A925" s="4">
        <v>928</v>
      </c>
      <c r="B925" s="9">
        <f t="shared" si="14"/>
        <v>851929</v>
      </c>
      <c r="C925" s="4">
        <v>1845</v>
      </c>
      <c r="D925" s="9">
        <f>IF(A925=928,SUM(B926:B930),"ERROR")</f>
        <v>4287390</v>
      </c>
    </row>
    <row r="926" spans="1:4" x14ac:dyDescent="0.25">
      <c r="A926" s="4">
        <v>929</v>
      </c>
      <c r="B926" s="9">
        <f t="shared" si="14"/>
        <v>853776</v>
      </c>
      <c r="C926" s="4">
        <v>1847</v>
      </c>
      <c r="D926" s="9">
        <f>IF(A926=929,SUM(B927:B931),"ERROR")</f>
        <v>4296655</v>
      </c>
    </row>
    <row r="927" spans="1:4" x14ac:dyDescent="0.25">
      <c r="A927" s="4">
        <v>930</v>
      </c>
      <c r="B927" s="9">
        <f t="shared" si="14"/>
        <v>855625</v>
      </c>
      <c r="C927" s="4">
        <v>1849</v>
      </c>
      <c r="D927" s="9">
        <f>IF(A927=930,SUM(B928:B932),"ERROR")</f>
        <v>4305930</v>
      </c>
    </row>
    <row r="928" spans="1:4" x14ac:dyDescent="0.25">
      <c r="A928" s="4">
        <v>931</v>
      </c>
      <c r="B928" s="9">
        <f t="shared" si="14"/>
        <v>857476</v>
      </c>
      <c r="C928" s="4">
        <v>1851</v>
      </c>
      <c r="D928" s="9">
        <f>IF(A928=931,SUM(B929:B933),"ERROR")</f>
        <v>4315215</v>
      </c>
    </row>
    <row r="929" spans="1:4" x14ac:dyDescent="0.25">
      <c r="A929" s="4">
        <v>932</v>
      </c>
      <c r="B929" s="9">
        <f t="shared" si="14"/>
        <v>859329</v>
      </c>
      <c r="C929" s="4">
        <v>1853</v>
      </c>
      <c r="D929" s="9">
        <f>IF(A929=932,SUM(B930:B934),"ERROR")</f>
        <v>4324510</v>
      </c>
    </row>
    <row r="930" spans="1:4" x14ac:dyDescent="0.25">
      <c r="A930" s="4">
        <v>933</v>
      </c>
      <c r="B930" s="9">
        <f t="shared" si="14"/>
        <v>861184</v>
      </c>
      <c r="C930" s="4">
        <v>1855</v>
      </c>
      <c r="D930" s="9">
        <f>IF(A930=933,SUM(B931:B935),"ERROR")</f>
        <v>4333815</v>
      </c>
    </row>
    <row r="931" spans="1:4" x14ac:dyDescent="0.25">
      <c r="A931" s="4">
        <v>934</v>
      </c>
      <c r="B931" s="9">
        <f t="shared" si="14"/>
        <v>863041</v>
      </c>
      <c r="C931" s="4">
        <v>1857</v>
      </c>
      <c r="D931" s="9">
        <f>IF(A931=934,SUM(B932:B936),"ERROR")</f>
        <v>4343130</v>
      </c>
    </row>
    <row r="932" spans="1:4" x14ac:dyDescent="0.25">
      <c r="A932" s="4">
        <v>935</v>
      </c>
      <c r="B932" s="9">
        <f t="shared" si="14"/>
        <v>864900</v>
      </c>
      <c r="C932" s="4">
        <v>1859</v>
      </c>
      <c r="D932" s="9">
        <f>IF(A932=935,SUM(B933:B937),"ERROR")</f>
        <v>4352455</v>
      </c>
    </row>
    <row r="933" spans="1:4" x14ac:dyDescent="0.25">
      <c r="A933" s="4">
        <v>936</v>
      </c>
      <c r="B933" s="9">
        <f t="shared" si="14"/>
        <v>866761</v>
      </c>
      <c r="C933" s="4">
        <v>1861</v>
      </c>
      <c r="D933" s="9">
        <f>IF(A933=936,SUM(B934:B938),"ERROR")</f>
        <v>4361790</v>
      </c>
    </row>
    <row r="934" spans="1:4" x14ac:dyDescent="0.25">
      <c r="A934" s="4">
        <v>937</v>
      </c>
      <c r="B934" s="9">
        <f t="shared" si="14"/>
        <v>868624</v>
      </c>
      <c r="C934" s="4">
        <v>1863</v>
      </c>
      <c r="D934" s="9">
        <f>IF(A934=937,SUM(B935:B939),"ERROR")</f>
        <v>4371135</v>
      </c>
    </row>
    <row r="935" spans="1:4" x14ac:dyDescent="0.25">
      <c r="A935" s="4">
        <v>938</v>
      </c>
      <c r="B935" s="9">
        <f t="shared" si="14"/>
        <v>870489</v>
      </c>
      <c r="C935" s="4">
        <v>1865</v>
      </c>
      <c r="D935" s="9">
        <f>IF(A935=938,SUM(B936:B940),"ERROR")</f>
        <v>4380490</v>
      </c>
    </row>
    <row r="936" spans="1:4" x14ac:dyDescent="0.25">
      <c r="A936" s="4">
        <v>939</v>
      </c>
      <c r="B936" s="9">
        <f t="shared" si="14"/>
        <v>872356</v>
      </c>
      <c r="C936" s="4">
        <v>1867</v>
      </c>
      <c r="D936" s="9">
        <f>IF(A936=939,SUM(B937:B941),"ERROR")</f>
        <v>4389855</v>
      </c>
    </row>
    <row r="937" spans="1:4" x14ac:dyDescent="0.25">
      <c r="A937" s="4">
        <v>940</v>
      </c>
      <c r="B937" s="9">
        <f t="shared" si="14"/>
        <v>874225</v>
      </c>
      <c r="C937" s="4">
        <v>1869</v>
      </c>
      <c r="D937" s="9">
        <f>IF(A937=940,SUM(B938:B942),"ERROR")</f>
        <v>4399230</v>
      </c>
    </row>
    <row r="938" spans="1:4" x14ac:dyDescent="0.25">
      <c r="A938" s="4">
        <v>941</v>
      </c>
      <c r="B938" s="9">
        <f t="shared" si="14"/>
        <v>876096</v>
      </c>
      <c r="C938" s="4">
        <v>1871</v>
      </c>
      <c r="D938" s="9">
        <f>IF(A938=941,SUM(B939:B943),"ERROR")</f>
        <v>4408615</v>
      </c>
    </row>
    <row r="939" spans="1:4" x14ac:dyDescent="0.25">
      <c r="A939" s="4">
        <v>942</v>
      </c>
      <c r="B939" s="9">
        <f t="shared" si="14"/>
        <v>877969</v>
      </c>
      <c r="C939" s="4">
        <v>1873</v>
      </c>
      <c r="D939" s="9">
        <f>IF(A939=942,SUM(B940:B944),"ERROR")</f>
        <v>4418010</v>
      </c>
    </row>
    <row r="940" spans="1:4" x14ac:dyDescent="0.25">
      <c r="A940" s="4">
        <v>943</v>
      </c>
      <c r="B940" s="9">
        <f t="shared" si="14"/>
        <v>879844</v>
      </c>
      <c r="C940" s="4">
        <v>1875</v>
      </c>
      <c r="D940" s="9">
        <f>IF(A940=943,SUM(B941:B945),"ERROR")</f>
        <v>4427415</v>
      </c>
    </row>
    <row r="941" spans="1:4" x14ac:dyDescent="0.25">
      <c r="A941" s="4">
        <v>944</v>
      </c>
      <c r="B941" s="9">
        <f t="shared" si="14"/>
        <v>881721</v>
      </c>
      <c r="C941" s="4">
        <v>1877</v>
      </c>
      <c r="D941" s="9">
        <f>IF(A941=944,SUM(B942:B946),"ERROR")</f>
        <v>4436830</v>
      </c>
    </row>
    <row r="942" spans="1:4" x14ac:dyDescent="0.25">
      <c r="A942" s="4">
        <v>945</v>
      </c>
      <c r="B942" s="9">
        <f t="shared" si="14"/>
        <v>883600</v>
      </c>
      <c r="C942" s="4">
        <v>1879</v>
      </c>
      <c r="D942" s="9">
        <f>IF(A942=945,SUM(B943:B947),"ERROR")</f>
        <v>4446255</v>
      </c>
    </row>
    <row r="943" spans="1:4" x14ac:dyDescent="0.25">
      <c r="A943" s="4">
        <v>946</v>
      </c>
      <c r="B943" s="9">
        <f t="shared" si="14"/>
        <v>885481</v>
      </c>
      <c r="C943" s="4">
        <v>1881</v>
      </c>
      <c r="D943" s="9">
        <f>IF(A943=946,SUM(B944:B948),"ERROR")</f>
        <v>4455690</v>
      </c>
    </row>
    <row r="944" spans="1:4" x14ac:dyDescent="0.25">
      <c r="A944" s="4">
        <v>947</v>
      </c>
      <c r="B944" s="9">
        <f t="shared" si="14"/>
        <v>887364</v>
      </c>
      <c r="C944" s="4">
        <v>1883</v>
      </c>
      <c r="D944" s="9">
        <f>IF(A944=947,SUM(B945:B949),"ERROR")</f>
        <v>4465135</v>
      </c>
    </row>
    <row r="945" spans="1:4" x14ac:dyDescent="0.25">
      <c r="A945" s="4">
        <v>948</v>
      </c>
      <c r="B945" s="9">
        <f t="shared" si="14"/>
        <v>889249</v>
      </c>
      <c r="C945" s="4">
        <v>1885</v>
      </c>
      <c r="D945" s="9">
        <f>IF(A945=948,SUM(B946:B950),"ERROR")</f>
        <v>4474590</v>
      </c>
    </row>
    <row r="946" spans="1:4" x14ac:dyDescent="0.25">
      <c r="A946" s="4">
        <v>949</v>
      </c>
      <c r="B946" s="9">
        <f t="shared" si="14"/>
        <v>891136</v>
      </c>
      <c r="C946" s="4">
        <v>1887</v>
      </c>
      <c r="D946" s="9">
        <f>IF(A946=949,SUM(B947:B951),"ERROR")</f>
        <v>4484055</v>
      </c>
    </row>
    <row r="947" spans="1:4" x14ac:dyDescent="0.25">
      <c r="A947" s="4">
        <v>950</v>
      </c>
      <c r="B947" s="9">
        <f t="shared" si="14"/>
        <v>893025</v>
      </c>
      <c r="C947" s="4">
        <v>1889</v>
      </c>
      <c r="D947" s="9">
        <f>IF(A947=950,SUM(B948:B952),"ERROR")</f>
        <v>4493530</v>
      </c>
    </row>
    <row r="948" spans="1:4" x14ac:dyDescent="0.25">
      <c r="A948" s="4">
        <v>951</v>
      </c>
      <c r="B948" s="9">
        <f t="shared" si="14"/>
        <v>894916</v>
      </c>
      <c r="C948" s="4">
        <v>1891</v>
      </c>
      <c r="D948" s="9">
        <f>IF(A948=951,SUM(B949:B953),"ERROR")</f>
        <v>4503015</v>
      </c>
    </row>
    <row r="949" spans="1:4" x14ac:dyDescent="0.25">
      <c r="A949" s="4">
        <v>952</v>
      </c>
      <c r="B949" s="9">
        <f t="shared" si="14"/>
        <v>896809</v>
      </c>
      <c r="C949" s="4">
        <v>1893</v>
      </c>
      <c r="D949" s="9">
        <f>IF(A949=952,SUM(B950:B954),"ERROR")</f>
        <v>4512510</v>
      </c>
    </row>
    <row r="950" spans="1:4" x14ac:dyDescent="0.25">
      <c r="A950" s="4">
        <v>953</v>
      </c>
      <c r="B950" s="9">
        <f t="shared" si="14"/>
        <v>898704</v>
      </c>
      <c r="C950" s="4">
        <v>1895</v>
      </c>
      <c r="D950" s="9">
        <f>IF(A950=953,SUM(B951:B955),"ERROR")</f>
        <v>4522015</v>
      </c>
    </row>
    <row r="951" spans="1:4" x14ac:dyDescent="0.25">
      <c r="A951" s="4">
        <v>954</v>
      </c>
      <c r="B951" s="9">
        <f t="shared" si="14"/>
        <v>900601</v>
      </c>
      <c r="C951" s="4">
        <v>1897</v>
      </c>
      <c r="D951" s="9">
        <f>IF(A951=954,SUM(B952:B956),"ERROR")</f>
        <v>4531530</v>
      </c>
    </row>
    <row r="952" spans="1:4" x14ac:dyDescent="0.25">
      <c r="A952" s="4">
        <v>955</v>
      </c>
      <c r="B952" s="9">
        <f t="shared" si="14"/>
        <v>902500</v>
      </c>
      <c r="C952" s="4">
        <v>1899</v>
      </c>
      <c r="D952" s="9">
        <f>IF(A952=955,SUM(B953:B957),"ERROR")</f>
        <v>4541055</v>
      </c>
    </row>
    <row r="953" spans="1:4" x14ac:dyDescent="0.25">
      <c r="A953" s="4">
        <v>956</v>
      </c>
      <c r="B953" s="9">
        <f t="shared" si="14"/>
        <v>904401</v>
      </c>
      <c r="C953" s="4">
        <v>1901</v>
      </c>
      <c r="D953" s="9">
        <f>IF(A953=956,SUM(B954:B958),"ERROR")</f>
        <v>4550590</v>
      </c>
    </row>
    <row r="954" spans="1:4" x14ac:dyDescent="0.25">
      <c r="A954" s="4">
        <v>957</v>
      </c>
      <c r="B954" s="9">
        <f t="shared" si="14"/>
        <v>906304</v>
      </c>
      <c r="C954" s="4">
        <v>1903</v>
      </c>
      <c r="D954" s="9">
        <f>IF(A954=957,SUM(B955:B959),"ERROR")</f>
        <v>4560135</v>
      </c>
    </row>
    <row r="955" spans="1:4" x14ac:dyDescent="0.25">
      <c r="A955" s="4">
        <v>958</v>
      </c>
      <c r="B955" s="9">
        <f t="shared" si="14"/>
        <v>908209</v>
      </c>
      <c r="C955" s="4">
        <v>1905</v>
      </c>
      <c r="D955" s="9">
        <f>IF(A955=958,SUM(B956:B960),"ERROR")</f>
        <v>4569690</v>
      </c>
    </row>
    <row r="956" spans="1:4" x14ac:dyDescent="0.25">
      <c r="A956" s="4">
        <v>959</v>
      </c>
      <c r="B956" s="9">
        <f t="shared" si="14"/>
        <v>910116</v>
      </c>
      <c r="C956" s="4">
        <v>1907</v>
      </c>
      <c r="D956" s="9">
        <f>IF(A956=959,SUM(B957:B961),"ERROR")</f>
        <v>4579255</v>
      </c>
    </row>
    <row r="957" spans="1:4" x14ac:dyDescent="0.25">
      <c r="A957" s="4">
        <v>960</v>
      </c>
      <c r="B957" s="9">
        <f t="shared" si="14"/>
        <v>912025</v>
      </c>
      <c r="C957" s="4">
        <v>1909</v>
      </c>
      <c r="D957" s="9">
        <f>IF(A957=960,SUM(B958:B962),"ERROR")</f>
        <v>4588830</v>
      </c>
    </row>
    <row r="958" spans="1:4" x14ac:dyDescent="0.25">
      <c r="A958" s="4">
        <v>961</v>
      </c>
      <c r="B958" s="9">
        <f t="shared" si="14"/>
        <v>913936</v>
      </c>
      <c r="C958" s="4">
        <v>1911</v>
      </c>
      <c r="D958" s="9">
        <f>IF(A958=961,SUM(B959:B963),"ERROR")</f>
        <v>4598415</v>
      </c>
    </row>
    <row r="959" spans="1:4" x14ac:dyDescent="0.25">
      <c r="A959" s="4">
        <v>962</v>
      </c>
      <c r="B959" s="9">
        <f t="shared" si="14"/>
        <v>915849</v>
      </c>
      <c r="C959" s="4">
        <v>1913</v>
      </c>
      <c r="D959" s="9">
        <f>IF(A959=962,SUM(B960:B964),"ERROR")</f>
        <v>4608010</v>
      </c>
    </row>
    <row r="960" spans="1:4" x14ac:dyDescent="0.25">
      <c r="A960" s="4">
        <v>963</v>
      </c>
      <c r="B960" s="9">
        <f t="shared" si="14"/>
        <v>917764</v>
      </c>
      <c r="C960" s="4">
        <v>1915</v>
      </c>
      <c r="D960" s="9">
        <f>IF(A960=963,SUM(B961:B965),"ERROR")</f>
        <v>4617615</v>
      </c>
    </row>
    <row r="961" spans="1:4" x14ac:dyDescent="0.25">
      <c r="A961" s="4">
        <v>964</v>
      </c>
      <c r="B961" s="9">
        <f t="shared" si="14"/>
        <v>919681</v>
      </c>
      <c r="C961" s="4">
        <v>1917</v>
      </c>
      <c r="D961" s="9">
        <f>IF(A961=964,SUM(B962:B966),"ERROR")</f>
        <v>4627230</v>
      </c>
    </row>
    <row r="962" spans="1:4" x14ac:dyDescent="0.25">
      <c r="A962" s="4">
        <v>965</v>
      </c>
      <c r="B962" s="9">
        <f t="shared" si="14"/>
        <v>921600</v>
      </c>
      <c r="C962" s="4">
        <v>1919</v>
      </c>
      <c r="D962" s="9">
        <f>IF(A962=965,SUM(B963:B967),"ERROR")</f>
        <v>4636855</v>
      </c>
    </row>
    <row r="963" spans="1:4" x14ac:dyDescent="0.25">
      <c r="A963" s="4">
        <v>966</v>
      </c>
      <c r="B963" s="9">
        <f t="shared" si="14"/>
        <v>923521</v>
      </c>
      <c r="C963" s="4">
        <v>1921</v>
      </c>
      <c r="D963" s="9">
        <f>IF(A963=966,SUM(B964:B968),"ERROR")</f>
        <v>4646490</v>
      </c>
    </row>
    <row r="964" spans="1:4" x14ac:dyDescent="0.25">
      <c r="A964" s="4">
        <v>967</v>
      </c>
      <c r="B964" s="9">
        <f t="shared" si="14"/>
        <v>925444</v>
      </c>
      <c r="C964" s="4">
        <v>1923</v>
      </c>
      <c r="D964" s="9">
        <f>IF(A964=967,SUM(B965:B969),"ERROR")</f>
        <v>4656135</v>
      </c>
    </row>
    <row r="965" spans="1:4" x14ac:dyDescent="0.25">
      <c r="A965" s="4">
        <v>968</v>
      </c>
      <c r="B965" s="9">
        <f t="shared" si="14"/>
        <v>927369</v>
      </c>
      <c r="C965" s="4">
        <v>1925</v>
      </c>
      <c r="D965" s="9">
        <f>IF(A965=968,SUM(B966:B970),"ERROR")</f>
        <v>4665790</v>
      </c>
    </row>
    <row r="966" spans="1:4" x14ac:dyDescent="0.25">
      <c r="A966" s="4">
        <v>969</v>
      </c>
      <c r="B966" s="9">
        <f t="shared" ref="B966:B997" si="15">B965+C966</f>
        <v>929296</v>
      </c>
      <c r="C966" s="4">
        <v>1927</v>
      </c>
      <c r="D966" s="9">
        <f>IF(A966=969,SUM(B967:B971),"ERROR")</f>
        <v>4675455</v>
      </c>
    </row>
    <row r="967" spans="1:4" x14ac:dyDescent="0.25">
      <c r="A967" s="4">
        <v>970</v>
      </c>
      <c r="B967" s="9">
        <f t="shared" si="15"/>
        <v>931225</v>
      </c>
      <c r="C967" s="4">
        <v>1929</v>
      </c>
      <c r="D967" s="9">
        <f>IF(A967=970,SUM(B968:B972),"ERROR")</f>
        <v>4685130</v>
      </c>
    </row>
    <row r="968" spans="1:4" x14ac:dyDescent="0.25">
      <c r="A968" s="4">
        <v>971</v>
      </c>
      <c r="B968" s="9">
        <f t="shared" si="15"/>
        <v>933156</v>
      </c>
      <c r="C968" s="4">
        <v>1931</v>
      </c>
      <c r="D968" s="9">
        <f>IF(A968=971,SUM(B969:B973),"ERROR")</f>
        <v>4694815</v>
      </c>
    </row>
    <row r="969" spans="1:4" x14ac:dyDescent="0.25">
      <c r="A969" s="4">
        <v>972</v>
      </c>
      <c r="B969" s="9">
        <f t="shared" si="15"/>
        <v>935089</v>
      </c>
      <c r="C969" s="4">
        <v>1933</v>
      </c>
      <c r="D969" s="9">
        <f>IF(A969=972,SUM(B970:B974),"ERROR")</f>
        <v>4704510</v>
      </c>
    </row>
    <row r="970" spans="1:4" x14ac:dyDescent="0.25">
      <c r="A970" s="4">
        <v>973</v>
      </c>
      <c r="B970" s="9">
        <f t="shared" si="15"/>
        <v>937024</v>
      </c>
      <c r="C970" s="4">
        <v>1935</v>
      </c>
      <c r="D970" s="9">
        <f>IF(A970=973,SUM(B971:B975),"ERROR")</f>
        <v>4714215</v>
      </c>
    </row>
    <row r="971" spans="1:4" x14ac:dyDescent="0.25">
      <c r="A971" s="4">
        <v>974</v>
      </c>
      <c r="B971" s="9">
        <f t="shared" si="15"/>
        <v>938961</v>
      </c>
      <c r="C971" s="4">
        <v>1937</v>
      </c>
      <c r="D971" s="9">
        <f>IF(A971=974,SUM(B972:B976),"ERROR")</f>
        <v>4723930</v>
      </c>
    </row>
    <row r="972" spans="1:4" x14ac:dyDescent="0.25">
      <c r="A972" s="4">
        <v>975</v>
      </c>
      <c r="B972" s="9">
        <f t="shared" si="15"/>
        <v>940900</v>
      </c>
      <c r="C972" s="4">
        <v>1939</v>
      </c>
      <c r="D972" s="9">
        <f>IF(A972=975,SUM(B973:B977),"ERROR")</f>
        <v>4733655</v>
      </c>
    </row>
    <row r="973" spans="1:4" x14ac:dyDescent="0.25">
      <c r="A973" s="4">
        <v>976</v>
      </c>
      <c r="B973" s="9">
        <f t="shared" si="15"/>
        <v>942841</v>
      </c>
      <c r="C973" s="4">
        <v>1941</v>
      </c>
      <c r="D973" s="9">
        <f>IF(A973=976,SUM(B974:B978),"ERROR")</f>
        <v>4743390</v>
      </c>
    </row>
    <row r="974" spans="1:4" x14ac:dyDescent="0.25">
      <c r="A974" s="4">
        <v>977</v>
      </c>
      <c r="B974" s="9">
        <f t="shared" si="15"/>
        <v>944784</v>
      </c>
      <c r="C974" s="4">
        <v>1943</v>
      </c>
      <c r="D974" s="9">
        <f>IF(A974=977,SUM(B975:B979),"ERROR")</f>
        <v>4753135</v>
      </c>
    </row>
    <row r="975" spans="1:4" x14ac:dyDescent="0.25">
      <c r="A975" s="4">
        <v>978</v>
      </c>
      <c r="B975" s="9">
        <f t="shared" si="15"/>
        <v>946729</v>
      </c>
      <c r="C975" s="4">
        <v>1945</v>
      </c>
      <c r="D975" s="9">
        <f>IF(A975=978,SUM(B976:B980),"ERROR")</f>
        <v>4762890</v>
      </c>
    </row>
    <row r="976" spans="1:4" x14ac:dyDescent="0.25">
      <c r="A976" s="4">
        <v>979</v>
      </c>
      <c r="B976" s="9">
        <f t="shared" si="15"/>
        <v>948676</v>
      </c>
      <c r="C976" s="4">
        <v>1947</v>
      </c>
      <c r="D976" s="9">
        <f>IF(A976=979,SUM(B977:B981),"ERROR")</f>
        <v>4772655</v>
      </c>
    </row>
    <row r="977" spans="1:4" x14ac:dyDescent="0.25">
      <c r="A977" s="4">
        <v>980</v>
      </c>
      <c r="B977" s="9">
        <f t="shared" si="15"/>
        <v>950625</v>
      </c>
      <c r="C977" s="4">
        <v>1949</v>
      </c>
      <c r="D977" s="9">
        <f>IF(A977=980,SUM(B978:B982),"ERROR")</f>
        <v>4782430</v>
      </c>
    </row>
    <row r="978" spans="1:4" x14ac:dyDescent="0.25">
      <c r="A978" s="4">
        <v>981</v>
      </c>
      <c r="B978" s="9">
        <f t="shared" si="15"/>
        <v>952576</v>
      </c>
      <c r="C978" s="4">
        <v>1951</v>
      </c>
      <c r="D978" s="9">
        <f>IF(A978=981,SUM(B979:B983),"ERROR")</f>
        <v>4792215</v>
      </c>
    </row>
    <row r="979" spans="1:4" x14ac:dyDescent="0.25">
      <c r="A979" s="4">
        <v>982</v>
      </c>
      <c r="B979" s="9">
        <f t="shared" si="15"/>
        <v>954529</v>
      </c>
      <c r="C979" s="4">
        <v>1953</v>
      </c>
      <c r="D979" s="9">
        <f>IF(A979=982,SUM(B980:B984),"ERROR")</f>
        <v>4802010</v>
      </c>
    </row>
    <row r="980" spans="1:4" x14ac:dyDescent="0.25">
      <c r="A980" s="4">
        <v>983</v>
      </c>
      <c r="B980" s="9">
        <f t="shared" si="15"/>
        <v>956484</v>
      </c>
      <c r="C980" s="4">
        <v>1955</v>
      </c>
      <c r="D980" s="9">
        <f>IF(A980=983,SUM(B981:B985),"ERROR")</f>
        <v>4811815</v>
      </c>
    </row>
    <row r="981" spans="1:4" x14ac:dyDescent="0.25">
      <c r="A981" s="4">
        <v>984</v>
      </c>
      <c r="B981" s="9">
        <f t="shared" si="15"/>
        <v>958441</v>
      </c>
      <c r="C981" s="4">
        <v>1957</v>
      </c>
      <c r="D981" s="9">
        <f>IF(A981=984,SUM(B982:B986),"ERROR")</f>
        <v>4821630</v>
      </c>
    </row>
    <row r="982" spans="1:4" x14ac:dyDescent="0.25">
      <c r="A982" s="4">
        <v>985</v>
      </c>
      <c r="B982" s="9">
        <f t="shared" si="15"/>
        <v>960400</v>
      </c>
      <c r="C982" s="4">
        <v>1959</v>
      </c>
      <c r="D982" s="9">
        <f>IF(A982=985,SUM(B983:B987),"ERROR")</f>
        <v>4831455</v>
      </c>
    </row>
    <row r="983" spans="1:4" x14ac:dyDescent="0.25">
      <c r="A983" s="4">
        <v>986</v>
      </c>
      <c r="B983" s="9">
        <f t="shared" si="15"/>
        <v>962361</v>
      </c>
      <c r="C983" s="4">
        <v>1961</v>
      </c>
      <c r="D983" s="9">
        <f>IF(A983=986,SUM(B984:B988),"ERROR")</f>
        <v>4841290</v>
      </c>
    </row>
    <row r="984" spans="1:4" x14ac:dyDescent="0.25">
      <c r="A984" s="4">
        <v>987</v>
      </c>
      <c r="B984" s="9">
        <f t="shared" si="15"/>
        <v>964324</v>
      </c>
      <c r="C984" s="4">
        <v>1963</v>
      </c>
      <c r="D984" s="9">
        <f>IF(A984=987,SUM(B985:B989),"ERROR")</f>
        <v>4851135</v>
      </c>
    </row>
    <row r="985" spans="1:4" x14ac:dyDescent="0.25">
      <c r="A985" s="4">
        <v>988</v>
      </c>
      <c r="B985" s="9">
        <f t="shared" si="15"/>
        <v>966289</v>
      </c>
      <c r="C985" s="4">
        <v>1965</v>
      </c>
      <c r="D985" s="9">
        <f>IF(A985=988,SUM(B986:B990),"ERROR")</f>
        <v>4860990</v>
      </c>
    </row>
    <row r="986" spans="1:4" x14ac:dyDescent="0.25">
      <c r="A986" s="4">
        <v>989</v>
      </c>
      <c r="B986" s="9">
        <f t="shared" si="15"/>
        <v>968256</v>
      </c>
      <c r="C986" s="4">
        <v>1967</v>
      </c>
      <c r="D986" s="9">
        <f>IF(A986=989,SUM(B987:B991),"ERROR")</f>
        <v>4870855</v>
      </c>
    </row>
    <row r="987" spans="1:4" x14ac:dyDescent="0.25">
      <c r="A987" s="4">
        <v>990</v>
      </c>
      <c r="B987" s="9">
        <f t="shared" si="15"/>
        <v>970225</v>
      </c>
      <c r="C987" s="4">
        <v>1969</v>
      </c>
      <c r="D987" s="9">
        <f>IF(A987=990,SUM(B988:B992),"ERROR")</f>
        <v>4880730</v>
      </c>
    </row>
    <row r="988" spans="1:4" x14ac:dyDescent="0.25">
      <c r="A988" s="4">
        <v>991</v>
      </c>
      <c r="B988" s="9">
        <f t="shared" si="15"/>
        <v>972196</v>
      </c>
      <c r="C988" s="4">
        <v>1971</v>
      </c>
      <c r="D988" s="9">
        <f>IF(A988=991,SUM(B989:B993),"ERROR")</f>
        <v>4890615</v>
      </c>
    </row>
    <row r="989" spans="1:4" x14ac:dyDescent="0.25">
      <c r="A989" s="4">
        <v>992</v>
      </c>
      <c r="B989" s="9">
        <f t="shared" si="15"/>
        <v>974169</v>
      </c>
      <c r="C989" s="4">
        <v>1973</v>
      </c>
      <c r="D989" s="9">
        <f>IF(A989=992,SUM(B990:B994),"ERROR")</f>
        <v>4900510</v>
      </c>
    </row>
    <row r="990" spans="1:4" x14ac:dyDescent="0.25">
      <c r="A990" s="4">
        <v>993</v>
      </c>
      <c r="B990" s="9">
        <f t="shared" si="15"/>
        <v>976144</v>
      </c>
      <c r="C990" s="4">
        <v>1975</v>
      </c>
      <c r="D990" s="9">
        <f>IF(A990=993,SUM(B991:B995),"ERROR")</f>
        <v>4910415</v>
      </c>
    </row>
    <row r="991" spans="1:4" x14ac:dyDescent="0.25">
      <c r="A991" s="4">
        <v>994</v>
      </c>
      <c r="B991" s="9">
        <f t="shared" si="15"/>
        <v>978121</v>
      </c>
      <c r="C991" s="4">
        <v>1977</v>
      </c>
      <c r="D991" s="9">
        <f>IF(A991=994,SUM(B992:B996),"ERROR")</f>
        <v>4920330</v>
      </c>
    </row>
    <row r="992" spans="1:4" x14ac:dyDescent="0.25">
      <c r="A992" s="4">
        <v>995</v>
      </c>
      <c r="B992" s="9">
        <f t="shared" si="15"/>
        <v>980100</v>
      </c>
      <c r="C992" s="4">
        <v>1979</v>
      </c>
      <c r="D992" s="9">
        <f>IF(A992=995,SUM(B993:B997),"ERROR")</f>
        <v>4930255</v>
      </c>
    </row>
    <row r="993" spans="1:4" x14ac:dyDescent="0.25">
      <c r="A993" s="4">
        <v>996</v>
      </c>
      <c r="B993" s="9">
        <f t="shared" si="15"/>
        <v>982081</v>
      </c>
      <c r="C993" s="4">
        <v>1981</v>
      </c>
      <c r="D993" s="9">
        <f>IF(A993=996,SUM(B994:B998),"ERROR")</f>
        <v>3948174</v>
      </c>
    </row>
    <row r="994" spans="1:4" x14ac:dyDescent="0.25">
      <c r="A994" s="4">
        <v>997</v>
      </c>
      <c r="B994" s="9">
        <f t="shared" si="15"/>
        <v>984064</v>
      </c>
      <c r="C994" s="4">
        <v>1983</v>
      </c>
      <c r="D994" s="9">
        <f>IF(A994=997,SUM(B995:B999),"ERROR")</f>
        <v>2964110</v>
      </c>
    </row>
    <row r="995" spans="1:4" x14ac:dyDescent="0.25">
      <c r="A995" s="4">
        <v>998</v>
      </c>
      <c r="B995" s="9">
        <f t="shared" si="15"/>
        <v>986049</v>
      </c>
      <c r="C995" s="4">
        <v>1985</v>
      </c>
      <c r="D995" s="9">
        <f>IF(A995=998,SUM(B996:B1000),"ERROR")</f>
        <v>1978061</v>
      </c>
    </row>
    <row r="996" spans="1:4" x14ac:dyDescent="0.25">
      <c r="A996" s="4">
        <v>999</v>
      </c>
      <c r="B996" s="9">
        <f t="shared" si="15"/>
        <v>988036</v>
      </c>
      <c r="C996" s="4">
        <v>1987</v>
      </c>
      <c r="D996" s="9">
        <f>IF(A996=999,SUM(B997:B1001),"ERROR")</f>
        <v>990025</v>
      </c>
    </row>
    <row r="997" spans="1:4" x14ac:dyDescent="0.25">
      <c r="A997" s="4">
        <v>1000</v>
      </c>
      <c r="B997" s="9">
        <f t="shared" si="15"/>
        <v>990025</v>
      </c>
      <c r="C997" s="4">
        <v>1989</v>
      </c>
      <c r="D997" s="9">
        <f>IF(A997=1000,SUM(B998:B1002),"ERROR")</f>
        <v>0</v>
      </c>
    </row>
  </sheetData>
  <sheetProtection sheet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D500"/>
  <sheetViews>
    <sheetView zoomScale="150" zoomScaleNormal="150" workbookViewId="0">
      <selection activeCell="D1" sqref="D1"/>
    </sheetView>
  </sheetViews>
  <sheetFormatPr baseColWidth="10" defaultRowHeight="15" x14ac:dyDescent="0.25"/>
  <cols>
    <col min="1" max="1" width="11.42578125" style="4"/>
    <col min="2" max="2" width="14.140625" style="12" bestFit="1" customWidth="1"/>
    <col min="3" max="3" width="8.5703125" style="12" hidden="1" customWidth="1"/>
    <col min="4" max="4" width="14" style="12" bestFit="1" customWidth="1"/>
  </cols>
  <sheetData>
    <row r="1" spans="1:4" ht="30" x14ac:dyDescent="0.25">
      <c r="A1" s="9" t="s">
        <v>107</v>
      </c>
      <c r="B1" s="13" t="s">
        <v>147</v>
      </c>
      <c r="C1" s="14"/>
      <c r="D1" s="14" t="s">
        <v>146</v>
      </c>
    </row>
    <row r="2" spans="1:4" x14ac:dyDescent="0.25">
      <c r="A2" s="4">
        <v>2</v>
      </c>
      <c r="B2" s="12">
        <v>5</v>
      </c>
      <c r="C2" s="12">
        <f>A2*10-5</f>
        <v>15</v>
      </c>
      <c r="D2" s="12">
        <v>5</v>
      </c>
    </row>
    <row r="3" spans="1:4" x14ac:dyDescent="0.25">
      <c r="A3" s="4">
        <v>3</v>
      </c>
      <c r="B3" s="12">
        <f>C2</f>
        <v>15</v>
      </c>
      <c r="C3" s="12">
        <f t="shared" ref="C3:C66" si="0">A3*10-5</f>
        <v>25</v>
      </c>
      <c r="D3" s="12">
        <f>B3+D2</f>
        <v>20</v>
      </c>
    </row>
    <row r="4" spans="1:4" x14ac:dyDescent="0.25">
      <c r="A4" s="4">
        <v>4</v>
      </c>
      <c r="B4" s="12">
        <f t="shared" ref="B4:B67" si="1">C3</f>
        <v>25</v>
      </c>
      <c r="C4" s="12">
        <f t="shared" si="0"/>
        <v>35</v>
      </c>
      <c r="D4" s="12">
        <f t="shared" ref="D4:D67" si="2">B4+D3</f>
        <v>45</v>
      </c>
    </row>
    <row r="5" spans="1:4" x14ac:dyDescent="0.25">
      <c r="A5" s="4">
        <v>5</v>
      </c>
      <c r="B5" s="12">
        <f t="shared" si="1"/>
        <v>35</v>
      </c>
      <c r="C5" s="12">
        <f t="shared" si="0"/>
        <v>45</v>
      </c>
      <c r="D5" s="12">
        <f t="shared" si="2"/>
        <v>80</v>
      </c>
    </row>
    <row r="6" spans="1:4" x14ac:dyDescent="0.25">
      <c r="A6" s="4">
        <v>6</v>
      </c>
      <c r="B6" s="12">
        <f t="shared" si="1"/>
        <v>45</v>
      </c>
      <c r="C6" s="12">
        <f t="shared" si="0"/>
        <v>55</v>
      </c>
      <c r="D6" s="12">
        <f t="shared" si="2"/>
        <v>125</v>
      </c>
    </row>
    <row r="7" spans="1:4" x14ac:dyDescent="0.25">
      <c r="A7" s="4">
        <v>7</v>
      </c>
      <c r="B7" s="12">
        <f t="shared" si="1"/>
        <v>55</v>
      </c>
      <c r="C7" s="12">
        <f t="shared" si="0"/>
        <v>65</v>
      </c>
      <c r="D7" s="12">
        <f t="shared" si="2"/>
        <v>180</v>
      </c>
    </row>
    <row r="8" spans="1:4" x14ac:dyDescent="0.25">
      <c r="A8" s="4">
        <v>8</v>
      </c>
      <c r="B8" s="12">
        <f t="shared" si="1"/>
        <v>65</v>
      </c>
      <c r="C8" s="12">
        <f t="shared" si="0"/>
        <v>75</v>
      </c>
      <c r="D8" s="12">
        <f t="shared" si="2"/>
        <v>245</v>
      </c>
    </row>
    <row r="9" spans="1:4" x14ac:dyDescent="0.25">
      <c r="A9" s="4">
        <v>9</v>
      </c>
      <c r="B9" s="12">
        <f t="shared" si="1"/>
        <v>75</v>
      </c>
      <c r="C9" s="12">
        <f t="shared" si="0"/>
        <v>85</v>
      </c>
      <c r="D9" s="12">
        <f t="shared" si="2"/>
        <v>320</v>
      </c>
    </row>
    <row r="10" spans="1:4" x14ac:dyDescent="0.25">
      <c r="A10" s="4">
        <v>10</v>
      </c>
      <c r="B10" s="12">
        <f t="shared" si="1"/>
        <v>85</v>
      </c>
      <c r="C10" s="12">
        <f t="shared" si="0"/>
        <v>95</v>
      </c>
      <c r="D10" s="12">
        <f t="shared" si="2"/>
        <v>405</v>
      </c>
    </row>
    <row r="11" spans="1:4" x14ac:dyDescent="0.25">
      <c r="A11" s="4">
        <v>11</v>
      </c>
      <c r="B11" s="12">
        <f t="shared" si="1"/>
        <v>95</v>
      </c>
      <c r="C11" s="12">
        <f t="shared" si="0"/>
        <v>105</v>
      </c>
      <c r="D11" s="12">
        <f t="shared" si="2"/>
        <v>500</v>
      </c>
    </row>
    <row r="12" spans="1:4" x14ac:dyDescent="0.25">
      <c r="A12" s="4">
        <v>12</v>
      </c>
      <c r="B12" s="12">
        <f t="shared" si="1"/>
        <v>105</v>
      </c>
      <c r="C12" s="12">
        <f t="shared" si="0"/>
        <v>115</v>
      </c>
      <c r="D12" s="12">
        <f t="shared" si="2"/>
        <v>605</v>
      </c>
    </row>
    <row r="13" spans="1:4" x14ac:dyDescent="0.25">
      <c r="A13" s="4">
        <v>13</v>
      </c>
      <c r="B13" s="12">
        <f t="shared" si="1"/>
        <v>115</v>
      </c>
      <c r="C13" s="12">
        <f t="shared" si="0"/>
        <v>125</v>
      </c>
      <c r="D13" s="12">
        <f t="shared" si="2"/>
        <v>720</v>
      </c>
    </row>
    <row r="14" spans="1:4" x14ac:dyDescent="0.25">
      <c r="A14" s="4">
        <v>14</v>
      </c>
      <c r="B14" s="12">
        <f t="shared" si="1"/>
        <v>125</v>
      </c>
      <c r="C14" s="12">
        <f t="shared" si="0"/>
        <v>135</v>
      </c>
      <c r="D14" s="12">
        <f t="shared" si="2"/>
        <v>845</v>
      </c>
    </row>
    <row r="15" spans="1:4" x14ac:dyDescent="0.25">
      <c r="A15" s="4">
        <v>15</v>
      </c>
      <c r="B15" s="12">
        <f t="shared" si="1"/>
        <v>135</v>
      </c>
      <c r="C15" s="12">
        <f t="shared" si="0"/>
        <v>145</v>
      </c>
      <c r="D15" s="12">
        <f t="shared" si="2"/>
        <v>980</v>
      </c>
    </row>
    <row r="16" spans="1:4" x14ac:dyDescent="0.25">
      <c r="A16" s="4">
        <v>16</v>
      </c>
      <c r="B16" s="12">
        <f t="shared" si="1"/>
        <v>145</v>
      </c>
      <c r="C16" s="12">
        <f t="shared" si="0"/>
        <v>155</v>
      </c>
      <c r="D16" s="12">
        <f t="shared" si="2"/>
        <v>1125</v>
      </c>
    </row>
    <row r="17" spans="1:4" x14ac:dyDescent="0.25">
      <c r="A17" s="4">
        <v>17</v>
      </c>
      <c r="B17" s="12">
        <f t="shared" si="1"/>
        <v>155</v>
      </c>
      <c r="C17" s="12">
        <f t="shared" si="0"/>
        <v>165</v>
      </c>
      <c r="D17" s="12">
        <f t="shared" si="2"/>
        <v>1280</v>
      </c>
    </row>
    <row r="18" spans="1:4" x14ac:dyDescent="0.25">
      <c r="A18" s="4">
        <v>18</v>
      </c>
      <c r="B18" s="12">
        <f t="shared" si="1"/>
        <v>165</v>
      </c>
      <c r="C18" s="12">
        <f t="shared" si="0"/>
        <v>175</v>
      </c>
      <c r="D18" s="12">
        <f t="shared" si="2"/>
        <v>1445</v>
      </c>
    </row>
    <row r="19" spans="1:4" x14ac:dyDescent="0.25">
      <c r="A19" s="4">
        <v>19</v>
      </c>
      <c r="B19" s="12">
        <f t="shared" si="1"/>
        <v>175</v>
      </c>
      <c r="C19" s="12">
        <f t="shared" si="0"/>
        <v>185</v>
      </c>
      <c r="D19" s="12">
        <f t="shared" si="2"/>
        <v>1620</v>
      </c>
    </row>
    <row r="20" spans="1:4" x14ac:dyDescent="0.25">
      <c r="A20" s="4">
        <v>20</v>
      </c>
      <c r="B20" s="12">
        <f t="shared" si="1"/>
        <v>185</v>
      </c>
      <c r="C20" s="12">
        <f t="shared" si="0"/>
        <v>195</v>
      </c>
      <c r="D20" s="12">
        <f t="shared" si="2"/>
        <v>1805</v>
      </c>
    </row>
    <row r="21" spans="1:4" x14ac:dyDescent="0.25">
      <c r="A21" s="4">
        <v>21</v>
      </c>
      <c r="B21" s="12">
        <f t="shared" si="1"/>
        <v>195</v>
      </c>
      <c r="C21" s="12">
        <f t="shared" si="0"/>
        <v>205</v>
      </c>
      <c r="D21" s="12">
        <f t="shared" si="2"/>
        <v>2000</v>
      </c>
    </row>
    <row r="22" spans="1:4" x14ac:dyDescent="0.25">
      <c r="A22" s="4">
        <v>22</v>
      </c>
      <c r="B22" s="12">
        <f t="shared" si="1"/>
        <v>205</v>
      </c>
      <c r="C22" s="12">
        <f t="shared" si="0"/>
        <v>215</v>
      </c>
      <c r="D22" s="12">
        <f t="shared" si="2"/>
        <v>2205</v>
      </c>
    </row>
    <row r="23" spans="1:4" x14ac:dyDescent="0.25">
      <c r="A23" s="4">
        <v>23</v>
      </c>
      <c r="B23" s="12">
        <f t="shared" si="1"/>
        <v>215</v>
      </c>
      <c r="C23" s="12">
        <f t="shared" si="0"/>
        <v>225</v>
      </c>
      <c r="D23" s="12">
        <f t="shared" si="2"/>
        <v>2420</v>
      </c>
    </row>
    <row r="24" spans="1:4" x14ac:dyDescent="0.25">
      <c r="A24" s="4">
        <v>24</v>
      </c>
      <c r="B24" s="12">
        <f t="shared" si="1"/>
        <v>225</v>
      </c>
      <c r="C24" s="12">
        <f t="shared" si="0"/>
        <v>235</v>
      </c>
      <c r="D24" s="12">
        <f t="shared" si="2"/>
        <v>2645</v>
      </c>
    </row>
    <row r="25" spans="1:4" x14ac:dyDescent="0.25">
      <c r="A25" s="4">
        <v>25</v>
      </c>
      <c r="B25" s="12">
        <f t="shared" si="1"/>
        <v>235</v>
      </c>
      <c r="C25" s="12">
        <f t="shared" si="0"/>
        <v>245</v>
      </c>
      <c r="D25" s="12">
        <f t="shared" si="2"/>
        <v>2880</v>
      </c>
    </row>
    <row r="26" spans="1:4" x14ac:dyDescent="0.25">
      <c r="A26" s="4">
        <v>26</v>
      </c>
      <c r="B26" s="12">
        <f t="shared" si="1"/>
        <v>245</v>
      </c>
      <c r="C26" s="12">
        <f t="shared" si="0"/>
        <v>255</v>
      </c>
      <c r="D26" s="12">
        <f t="shared" si="2"/>
        <v>3125</v>
      </c>
    </row>
    <row r="27" spans="1:4" x14ac:dyDescent="0.25">
      <c r="A27" s="4">
        <v>27</v>
      </c>
      <c r="B27" s="12">
        <f t="shared" si="1"/>
        <v>255</v>
      </c>
      <c r="C27" s="12">
        <f t="shared" si="0"/>
        <v>265</v>
      </c>
      <c r="D27" s="12">
        <f t="shared" si="2"/>
        <v>3380</v>
      </c>
    </row>
    <row r="28" spans="1:4" x14ac:dyDescent="0.25">
      <c r="A28" s="4">
        <v>28</v>
      </c>
      <c r="B28" s="12">
        <f t="shared" si="1"/>
        <v>265</v>
      </c>
      <c r="C28" s="12">
        <f t="shared" si="0"/>
        <v>275</v>
      </c>
      <c r="D28" s="12">
        <f t="shared" si="2"/>
        <v>3645</v>
      </c>
    </row>
    <row r="29" spans="1:4" x14ac:dyDescent="0.25">
      <c r="A29" s="4">
        <v>29</v>
      </c>
      <c r="B29" s="12">
        <f t="shared" si="1"/>
        <v>275</v>
      </c>
      <c r="C29" s="12">
        <f t="shared" si="0"/>
        <v>285</v>
      </c>
      <c r="D29" s="12">
        <f t="shared" si="2"/>
        <v>3920</v>
      </c>
    </row>
    <row r="30" spans="1:4" x14ac:dyDescent="0.25">
      <c r="A30" s="4">
        <v>30</v>
      </c>
      <c r="B30" s="12">
        <f t="shared" si="1"/>
        <v>285</v>
      </c>
      <c r="C30" s="12">
        <f t="shared" si="0"/>
        <v>295</v>
      </c>
      <c r="D30" s="12">
        <f t="shared" si="2"/>
        <v>4205</v>
      </c>
    </row>
    <row r="31" spans="1:4" x14ac:dyDescent="0.25">
      <c r="A31" s="4">
        <v>31</v>
      </c>
      <c r="B31" s="12">
        <f t="shared" si="1"/>
        <v>295</v>
      </c>
      <c r="C31" s="12">
        <f t="shared" si="0"/>
        <v>305</v>
      </c>
      <c r="D31" s="12">
        <f t="shared" si="2"/>
        <v>4500</v>
      </c>
    </row>
    <row r="32" spans="1:4" x14ac:dyDescent="0.25">
      <c r="A32" s="4">
        <v>32</v>
      </c>
      <c r="B32" s="12">
        <f t="shared" si="1"/>
        <v>305</v>
      </c>
      <c r="C32" s="12">
        <f t="shared" si="0"/>
        <v>315</v>
      </c>
      <c r="D32" s="12">
        <f t="shared" si="2"/>
        <v>4805</v>
      </c>
    </row>
    <row r="33" spans="1:4" x14ac:dyDescent="0.25">
      <c r="A33" s="4">
        <v>33</v>
      </c>
      <c r="B33" s="12">
        <f t="shared" si="1"/>
        <v>315</v>
      </c>
      <c r="C33" s="12">
        <f t="shared" si="0"/>
        <v>325</v>
      </c>
      <c r="D33" s="12">
        <f t="shared" si="2"/>
        <v>5120</v>
      </c>
    </row>
    <row r="34" spans="1:4" x14ac:dyDescent="0.25">
      <c r="A34" s="4">
        <v>34</v>
      </c>
      <c r="B34" s="12">
        <f t="shared" si="1"/>
        <v>325</v>
      </c>
      <c r="C34" s="12">
        <f t="shared" si="0"/>
        <v>335</v>
      </c>
      <c r="D34" s="12">
        <f t="shared" si="2"/>
        <v>5445</v>
      </c>
    </row>
    <row r="35" spans="1:4" x14ac:dyDescent="0.25">
      <c r="A35" s="4">
        <v>35</v>
      </c>
      <c r="B35" s="12">
        <f t="shared" si="1"/>
        <v>335</v>
      </c>
      <c r="C35" s="12">
        <f t="shared" si="0"/>
        <v>345</v>
      </c>
      <c r="D35" s="12">
        <f t="shared" si="2"/>
        <v>5780</v>
      </c>
    </row>
    <row r="36" spans="1:4" x14ac:dyDescent="0.25">
      <c r="A36" s="4">
        <v>36</v>
      </c>
      <c r="B36" s="12">
        <f t="shared" si="1"/>
        <v>345</v>
      </c>
      <c r="C36" s="12">
        <f t="shared" si="0"/>
        <v>355</v>
      </c>
      <c r="D36" s="12">
        <f t="shared" si="2"/>
        <v>6125</v>
      </c>
    </row>
    <row r="37" spans="1:4" x14ac:dyDescent="0.25">
      <c r="A37" s="4">
        <v>37</v>
      </c>
      <c r="B37" s="12">
        <f t="shared" si="1"/>
        <v>355</v>
      </c>
      <c r="C37" s="12">
        <f t="shared" si="0"/>
        <v>365</v>
      </c>
      <c r="D37" s="12">
        <f>B37+D36</f>
        <v>6480</v>
      </c>
    </row>
    <row r="38" spans="1:4" x14ac:dyDescent="0.25">
      <c r="A38" s="4">
        <v>38</v>
      </c>
      <c r="B38" s="12">
        <f t="shared" si="1"/>
        <v>365</v>
      </c>
      <c r="C38" s="12">
        <f t="shared" si="0"/>
        <v>375</v>
      </c>
      <c r="D38" s="12">
        <f t="shared" si="2"/>
        <v>6845</v>
      </c>
    </row>
    <row r="39" spans="1:4" x14ac:dyDescent="0.25">
      <c r="A39" s="4">
        <v>39</v>
      </c>
      <c r="B39" s="12">
        <f t="shared" si="1"/>
        <v>375</v>
      </c>
      <c r="C39" s="12">
        <f t="shared" si="0"/>
        <v>385</v>
      </c>
      <c r="D39" s="12">
        <f t="shared" si="2"/>
        <v>7220</v>
      </c>
    </row>
    <row r="40" spans="1:4" x14ac:dyDescent="0.25">
      <c r="A40" s="4">
        <v>40</v>
      </c>
      <c r="B40" s="12">
        <f t="shared" si="1"/>
        <v>385</v>
      </c>
      <c r="C40" s="12">
        <f t="shared" si="0"/>
        <v>395</v>
      </c>
      <c r="D40" s="12">
        <f t="shared" si="2"/>
        <v>7605</v>
      </c>
    </row>
    <row r="41" spans="1:4" x14ac:dyDescent="0.25">
      <c r="A41" s="4">
        <v>41</v>
      </c>
      <c r="B41" s="12">
        <f t="shared" si="1"/>
        <v>395</v>
      </c>
      <c r="C41" s="12">
        <f t="shared" si="0"/>
        <v>405</v>
      </c>
      <c r="D41" s="12">
        <f t="shared" si="2"/>
        <v>8000</v>
      </c>
    </row>
    <row r="42" spans="1:4" x14ac:dyDescent="0.25">
      <c r="A42" s="4">
        <v>42</v>
      </c>
      <c r="B42" s="12">
        <f t="shared" si="1"/>
        <v>405</v>
      </c>
      <c r="C42" s="12">
        <f t="shared" si="0"/>
        <v>415</v>
      </c>
      <c r="D42" s="12">
        <f t="shared" si="2"/>
        <v>8405</v>
      </c>
    </row>
    <row r="43" spans="1:4" x14ac:dyDescent="0.25">
      <c r="A43" s="4">
        <v>43</v>
      </c>
      <c r="B43" s="12">
        <f t="shared" si="1"/>
        <v>415</v>
      </c>
      <c r="C43" s="12">
        <f t="shared" si="0"/>
        <v>425</v>
      </c>
      <c r="D43" s="12">
        <f t="shared" si="2"/>
        <v>8820</v>
      </c>
    </row>
    <row r="44" spans="1:4" x14ac:dyDescent="0.25">
      <c r="A44" s="4">
        <v>44</v>
      </c>
      <c r="B44" s="12">
        <f t="shared" si="1"/>
        <v>425</v>
      </c>
      <c r="C44" s="12">
        <f t="shared" si="0"/>
        <v>435</v>
      </c>
      <c r="D44" s="12">
        <f t="shared" si="2"/>
        <v>9245</v>
      </c>
    </row>
    <row r="45" spans="1:4" x14ac:dyDescent="0.25">
      <c r="A45" s="4">
        <v>45</v>
      </c>
      <c r="B45" s="12">
        <f t="shared" si="1"/>
        <v>435</v>
      </c>
      <c r="C45" s="12">
        <f t="shared" si="0"/>
        <v>445</v>
      </c>
      <c r="D45" s="12">
        <f t="shared" si="2"/>
        <v>9680</v>
      </c>
    </row>
    <row r="46" spans="1:4" x14ac:dyDescent="0.25">
      <c r="A46" s="4">
        <v>46</v>
      </c>
      <c r="B46" s="12">
        <f t="shared" si="1"/>
        <v>445</v>
      </c>
      <c r="C46" s="12">
        <f t="shared" si="0"/>
        <v>455</v>
      </c>
      <c r="D46" s="12">
        <f t="shared" si="2"/>
        <v>10125</v>
      </c>
    </row>
    <row r="47" spans="1:4" x14ac:dyDescent="0.25">
      <c r="A47" s="4">
        <v>47</v>
      </c>
      <c r="B47" s="12">
        <f t="shared" si="1"/>
        <v>455</v>
      </c>
      <c r="C47" s="12">
        <f t="shared" si="0"/>
        <v>465</v>
      </c>
      <c r="D47" s="12">
        <f t="shared" si="2"/>
        <v>10580</v>
      </c>
    </row>
    <row r="48" spans="1:4" x14ac:dyDescent="0.25">
      <c r="A48" s="4">
        <v>48</v>
      </c>
      <c r="B48" s="12">
        <f t="shared" si="1"/>
        <v>465</v>
      </c>
      <c r="C48" s="12">
        <f t="shared" si="0"/>
        <v>475</v>
      </c>
      <c r="D48" s="12">
        <f t="shared" si="2"/>
        <v>11045</v>
      </c>
    </row>
    <row r="49" spans="1:4" x14ac:dyDescent="0.25">
      <c r="A49" s="4">
        <v>49</v>
      </c>
      <c r="B49" s="12">
        <f t="shared" si="1"/>
        <v>475</v>
      </c>
      <c r="C49" s="12">
        <f t="shared" si="0"/>
        <v>485</v>
      </c>
      <c r="D49" s="12">
        <f t="shared" si="2"/>
        <v>11520</v>
      </c>
    </row>
    <row r="50" spans="1:4" x14ac:dyDescent="0.25">
      <c r="A50" s="4">
        <v>50</v>
      </c>
      <c r="B50" s="12">
        <f t="shared" si="1"/>
        <v>485</v>
      </c>
      <c r="C50" s="12">
        <f t="shared" si="0"/>
        <v>495</v>
      </c>
      <c r="D50" s="12">
        <f t="shared" si="2"/>
        <v>12005</v>
      </c>
    </row>
    <row r="51" spans="1:4" x14ac:dyDescent="0.25">
      <c r="A51" s="4">
        <v>51</v>
      </c>
      <c r="B51" s="12">
        <f t="shared" si="1"/>
        <v>495</v>
      </c>
      <c r="C51" s="12">
        <f t="shared" si="0"/>
        <v>505</v>
      </c>
      <c r="D51" s="12">
        <f t="shared" si="2"/>
        <v>12500</v>
      </c>
    </row>
    <row r="52" spans="1:4" x14ac:dyDescent="0.25">
      <c r="A52" s="4">
        <v>52</v>
      </c>
      <c r="B52" s="12">
        <f t="shared" si="1"/>
        <v>505</v>
      </c>
      <c r="C52" s="12">
        <f t="shared" si="0"/>
        <v>515</v>
      </c>
      <c r="D52" s="12">
        <f t="shared" si="2"/>
        <v>13005</v>
      </c>
    </row>
    <row r="53" spans="1:4" x14ac:dyDescent="0.25">
      <c r="A53" s="4">
        <v>53</v>
      </c>
      <c r="B53" s="12">
        <f t="shared" si="1"/>
        <v>515</v>
      </c>
      <c r="C53" s="12">
        <f t="shared" si="0"/>
        <v>525</v>
      </c>
      <c r="D53" s="12">
        <f t="shared" si="2"/>
        <v>13520</v>
      </c>
    </row>
    <row r="54" spans="1:4" x14ac:dyDescent="0.25">
      <c r="A54" s="4">
        <v>54</v>
      </c>
      <c r="B54" s="12">
        <f t="shared" si="1"/>
        <v>525</v>
      </c>
      <c r="C54" s="12">
        <f t="shared" si="0"/>
        <v>535</v>
      </c>
      <c r="D54" s="12">
        <f t="shared" si="2"/>
        <v>14045</v>
      </c>
    </row>
    <row r="55" spans="1:4" x14ac:dyDescent="0.25">
      <c r="A55" s="4">
        <v>55</v>
      </c>
      <c r="B55" s="12">
        <f t="shared" si="1"/>
        <v>535</v>
      </c>
      <c r="C55" s="12">
        <f t="shared" si="0"/>
        <v>545</v>
      </c>
      <c r="D55" s="12">
        <f t="shared" si="2"/>
        <v>14580</v>
      </c>
    </row>
    <row r="56" spans="1:4" x14ac:dyDescent="0.25">
      <c r="A56" s="4">
        <v>56</v>
      </c>
      <c r="B56" s="12">
        <f t="shared" si="1"/>
        <v>545</v>
      </c>
      <c r="C56" s="12">
        <f t="shared" si="0"/>
        <v>555</v>
      </c>
      <c r="D56" s="12">
        <f t="shared" si="2"/>
        <v>15125</v>
      </c>
    </row>
    <row r="57" spans="1:4" x14ac:dyDescent="0.25">
      <c r="A57" s="4">
        <v>57</v>
      </c>
      <c r="B57" s="12">
        <f t="shared" si="1"/>
        <v>555</v>
      </c>
      <c r="C57" s="12">
        <f t="shared" si="0"/>
        <v>565</v>
      </c>
      <c r="D57" s="12">
        <f t="shared" si="2"/>
        <v>15680</v>
      </c>
    </row>
    <row r="58" spans="1:4" x14ac:dyDescent="0.25">
      <c r="A58" s="4">
        <v>58</v>
      </c>
      <c r="B58" s="12">
        <f t="shared" si="1"/>
        <v>565</v>
      </c>
      <c r="C58" s="12">
        <f t="shared" si="0"/>
        <v>575</v>
      </c>
      <c r="D58" s="12">
        <f t="shared" si="2"/>
        <v>16245</v>
      </c>
    </row>
    <row r="59" spans="1:4" x14ac:dyDescent="0.25">
      <c r="A59" s="4">
        <v>59</v>
      </c>
      <c r="B59" s="12">
        <f t="shared" si="1"/>
        <v>575</v>
      </c>
      <c r="C59" s="12">
        <f t="shared" si="0"/>
        <v>585</v>
      </c>
      <c r="D59" s="12">
        <f t="shared" si="2"/>
        <v>16820</v>
      </c>
    </row>
    <row r="60" spans="1:4" x14ac:dyDescent="0.25">
      <c r="A60" s="4">
        <v>60</v>
      </c>
      <c r="B60" s="12">
        <f t="shared" si="1"/>
        <v>585</v>
      </c>
      <c r="C60" s="12">
        <f t="shared" si="0"/>
        <v>595</v>
      </c>
      <c r="D60" s="12">
        <f t="shared" si="2"/>
        <v>17405</v>
      </c>
    </row>
    <row r="61" spans="1:4" x14ac:dyDescent="0.25">
      <c r="A61" s="4">
        <v>61</v>
      </c>
      <c r="B61" s="12">
        <f t="shared" si="1"/>
        <v>595</v>
      </c>
      <c r="C61" s="12">
        <f t="shared" si="0"/>
        <v>605</v>
      </c>
      <c r="D61" s="12">
        <f t="shared" si="2"/>
        <v>18000</v>
      </c>
    </row>
    <row r="62" spans="1:4" x14ac:dyDescent="0.25">
      <c r="A62" s="4">
        <v>62</v>
      </c>
      <c r="B62" s="12">
        <f t="shared" si="1"/>
        <v>605</v>
      </c>
      <c r="C62" s="12">
        <f t="shared" si="0"/>
        <v>615</v>
      </c>
      <c r="D62" s="12">
        <f t="shared" si="2"/>
        <v>18605</v>
      </c>
    </row>
    <row r="63" spans="1:4" x14ac:dyDescent="0.25">
      <c r="A63" s="4">
        <v>63</v>
      </c>
      <c r="B63" s="12">
        <f t="shared" si="1"/>
        <v>615</v>
      </c>
      <c r="C63" s="12">
        <f t="shared" si="0"/>
        <v>625</v>
      </c>
      <c r="D63" s="12">
        <f t="shared" si="2"/>
        <v>19220</v>
      </c>
    </row>
    <row r="64" spans="1:4" x14ac:dyDescent="0.25">
      <c r="A64" s="4">
        <v>64</v>
      </c>
      <c r="B64" s="12">
        <f t="shared" si="1"/>
        <v>625</v>
      </c>
      <c r="C64" s="12">
        <f t="shared" si="0"/>
        <v>635</v>
      </c>
      <c r="D64" s="12">
        <f t="shared" si="2"/>
        <v>19845</v>
      </c>
    </row>
    <row r="65" spans="1:4" x14ac:dyDescent="0.25">
      <c r="A65" s="4">
        <v>65</v>
      </c>
      <c r="B65" s="12">
        <f t="shared" si="1"/>
        <v>635</v>
      </c>
      <c r="C65" s="12">
        <f t="shared" si="0"/>
        <v>645</v>
      </c>
      <c r="D65" s="12">
        <f t="shared" si="2"/>
        <v>20480</v>
      </c>
    </row>
    <row r="66" spans="1:4" x14ac:dyDescent="0.25">
      <c r="A66" s="4">
        <v>66</v>
      </c>
      <c r="B66" s="12">
        <f t="shared" si="1"/>
        <v>645</v>
      </c>
      <c r="C66" s="12">
        <f t="shared" si="0"/>
        <v>655</v>
      </c>
      <c r="D66" s="12">
        <f t="shared" si="2"/>
        <v>21125</v>
      </c>
    </row>
    <row r="67" spans="1:4" x14ac:dyDescent="0.25">
      <c r="A67" s="4">
        <v>67</v>
      </c>
      <c r="B67" s="12">
        <f t="shared" si="1"/>
        <v>655</v>
      </c>
      <c r="C67" s="12">
        <f t="shared" ref="C67:C130" si="3">A67*10-5</f>
        <v>665</v>
      </c>
      <c r="D67" s="12">
        <f t="shared" si="2"/>
        <v>21780</v>
      </c>
    </row>
    <row r="68" spans="1:4" x14ac:dyDescent="0.25">
      <c r="A68" s="4">
        <v>68</v>
      </c>
      <c r="B68" s="12">
        <f t="shared" ref="B68:B131" si="4">C67</f>
        <v>665</v>
      </c>
      <c r="C68" s="12">
        <f t="shared" si="3"/>
        <v>675</v>
      </c>
      <c r="D68" s="12">
        <f t="shared" ref="D68:D131" si="5">B68+D67</f>
        <v>22445</v>
      </c>
    </row>
    <row r="69" spans="1:4" x14ac:dyDescent="0.25">
      <c r="A69" s="4">
        <v>69</v>
      </c>
      <c r="B69" s="12">
        <f t="shared" si="4"/>
        <v>675</v>
      </c>
      <c r="C69" s="12">
        <f t="shared" si="3"/>
        <v>685</v>
      </c>
      <c r="D69" s="12">
        <f t="shared" si="5"/>
        <v>23120</v>
      </c>
    </row>
    <row r="70" spans="1:4" x14ac:dyDescent="0.25">
      <c r="A70" s="4">
        <v>70</v>
      </c>
      <c r="B70" s="12">
        <f t="shared" si="4"/>
        <v>685</v>
      </c>
      <c r="C70" s="12">
        <f t="shared" si="3"/>
        <v>695</v>
      </c>
      <c r="D70" s="12">
        <f t="shared" si="5"/>
        <v>23805</v>
      </c>
    </row>
    <row r="71" spans="1:4" x14ac:dyDescent="0.25">
      <c r="A71" s="4">
        <v>71</v>
      </c>
      <c r="B71" s="12">
        <f t="shared" si="4"/>
        <v>695</v>
      </c>
      <c r="C71" s="12">
        <f t="shared" si="3"/>
        <v>705</v>
      </c>
      <c r="D71" s="12">
        <f t="shared" si="5"/>
        <v>24500</v>
      </c>
    </row>
    <row r="72" spans="1:4" x14ac:dyDescent="0.25">
      <c r="A72" s="4">
        <v>72</v>
      </c>
      <c r="B72" s="12">
        <f t="shared" si="4"/>
        <v>705</v>
      </c>
      <c r="C72" s="12">
        <f t="shared" si="3"/>
        <v>715</v>
      </c>
      <c r="D72" s="12">
        <f t="shared" si="5"/>
        <v>25205</v>
      </c>
    </row>
    <row r="73" spans="1:4" x14ac:dyDescent="0.25">
      <c r="A73" s="4">
        <v>73</v>
      </c>
      <c r="B73" s="12">
        <f t="shared" si="4"/>
        <v>715</v>
      </c>
      <c r="C73" s="12">
        <f t="shared" si="3"/>
        <v>725</v>
      </c>
      <c r="D73" s="12">
        <f t="shared" si="5"/>
        <v>25920</v>
      </c>
    </row>
    <row r="74" spans="1:4" x14ac:dyDescent="0.25">
      <c r="A74" s="4">
        <v>74</v>
      </c>
      <c r="B74" s="12">
        <f t="shared" si="4"/>
        <v>725</v>
      </c>
      <c r="C74" s="12">
        <f t="shared" si="3"/>
        <v>735</v>
      </c>
      <c r="D74" s="12">
        <f t="shared" si="5"/>
        <v>26645</v>
      </c>
    </row>
    <row r="75" spans="1:4" x14ac:dyDescent="0.25">
      <c r="A75" s="4">
        <v>75</v>
      </c>
      <c r="B75" s="12">
        <f t="shared" si="4"/>
        <v>735</v>
      </c>
      <c r="C75" s="12">
        <f t="shared" si="3"/>
        <v>745</v>
      </c>
      <c r="D75" s="12">
        <f t="shared" si="5"/>
        <v>27380</v>
      </c>
    </row>
    <row r="76" spans="1:4" x14ac:dyDescent="0.25">
      <c r="A76" s="4">
        <v>76</v>
      </c>
      <c r="B76" s="12">
        <f t="shared" si="4"/>
        <v>745</v>
      </c>
      <c r="C76" s="12">
        <f t="shared" si="3"/>
        <v>755</v>
      </c>
      <c r="D76" s="12">
        <f t="shared" si="5"/>
        <v>28125</v>
      </c>
    </row>
    <row r="77" spans="1:4" x14ac:dyDescent="0.25">
      <c r="A77" s="4">
        <v>77</v>
      </c>
      <c r="B77" s="12">
        <f t="shared" si="4"/>
        <v>755</v>
      </c>
      <c r="C77" s="12">
        <f t="shared" si="3"/>
        <v>765</v>
      </c>
      <c r="D77" s="12">
        <f t="shared" si="5"/>
        <v>28880</v>
      </c>
    </row>
    <row r="78" spans="1:4" x14ac:dyDescent="0.25">
      <c r="A78" s="4">
        <v>78</v>
      </c>
      <c r="B78" s="12">
        <f t="shared" si="4"/>
        <v>765</v>
      </c>
      <c r="C78" s="12">
        <f t="shared" si="3"/>
        <v>775</v>
      </c>
      <c r="D78" s="12">
        <f t="shared" si="5"/>
        <v>29645</v>
      </c>
    </row>
    <row r="79" spans="1:4" x14ac:dyDescent="0.25">
      <c r="A79" s="4">
        <v>79</v>
      </c>
      <c r="B79" s="12">
        <f t="shared" si="4"/>
        <v>775</v>
      </c>
      <c r="C79" s="12">
        <f t="shared" si="3"/>
        <v>785</v>
      </c>
      <c r="D79" s="12">
        <f t="shared" si="5"/>
        <v>30420</v>
      </c>
    </row>
    <row r="80" spans="1:4" x14ac:dyDescent="0.25">
      <c r="A80" s="4">
        <v>80</v>
      </c>
      <c r="B80" s="12">
        <f t="shared" si="4"/>
        <v>785</v>
      </c>
      <c r="C80" s="12">
        <f t="shared" si="3"/>
        <v>795</v>
      </c>
      <c r="D80" s="12">
        <f t="shared" si="5"/>
        <v>31205</v>
      </c>
    </row>
    <row r="81" spans="1:4" x14ac:dyDescent="0.25">
      <c r="A81" s="4">
        <v>81</v>
      </c>
      <c r="B81" s="12">
        <f t="shared" si="4"/>
        <v>795</v>
      </c>
      <c r="C81" s="12">
        <f t="shared" si="3"/>
        <v>805</v>
      </c>
      <c r="D81" s="12">
        <f t="shared" si="5"/>
        <v>32000</v>
      </c>
    </row>
    <row r="82" spans="1:4" x14ac:dyDescent="0.25">
      <c r="A82" s="4">
        <v>82</v>
      </c>
      <c r="B82" s="12">
        <f t="shared" si="4"/>
        <v>805</v>
      </c>
      <c r="C82" s="12">
        <f t="shared" si="3"/>
        <v>815</v>
      </c>
      <c r="D82" s="12">
        <f t="shared" si="5"/>
        <v>32805</v>
      </c>
    </row>
    <row r="83" spans="1:4" x14ac:dyDescent="0.25">
      <c r="A83" s="4">
        <v>83</v>
      </c>
      <c r="B83" s="12">
        <f t="shared" si="4"/>
        <v>815</v>
      </c>
      <c r="C83" s="12">
        <f t="shared" si="3"/>
        <v>825</v>
      </c>
      <c r="D83" s="12">
        <f t="shared" si="5"/>
        <v>33620</v>
      </c>
    </row>
    <row r="84" spans="1:4" x14ac:dyDescent="0.25">
      <c r="A84" s="4">
        <v>84</v>
      </c>
      <c r="B84" s="12">
        <f t="shared" si="4"/>
        <v>825</v>
      </c>
      <c r="C84" s="12">
        <f t="shared" si="3"/>
        <v>835</v>
      </c>
      <c r="D84" s="12">
        <f t="shared" si="5"/>
        <v>34445</v>
      </c>
    </row>
    <row r="85" spans="1:4" x14ac:dyDescent="0.25">
      <c r="A85" s="4">
        <v>85</v>
      </c>
      <c r="B85" s="12">
        <f t="shared" si="4"/>
        <v>835</v>
      </c>
      <c r="C85" s="12">
        <f t="shared" si="3"/>
        <v>845</v>
      </c>
      <c r="D85" s="12">
        <f t="shared" si="5"/>
        <v>35280</v>
      </c>
    </row>
    <row r="86" spans="1:4" x14ac:dyDescent="0.25">
      <c r="A86" s="4">
        <v>86</v>
      </c>
      <c r="B86" s="12">
        <f t="shared" si="4"/>
        <v>845</v>
      </c>
      <c r="C86" s="12">
        <f t="shared" si="3"/>
        <v>855</v>
      </c>
      <c r="D86" s="12">
        <f t="shared" si="5"/>
        <v>36125</v>
      </c>
    </row>
    <row r="87" spans="1:4" x14ac:dyDescent="0.25">
      <c r="A87" s="4">
        <v>87</v>
      </c>
      <c r="B87" s="12">
        <f t="shared" si="4"/>
        <v>855</v>
      </c>
      <c r="C87" s="12">
        <f t="shared" si="3"/>
        <v>865</v>
      </c>
      <c r="D87" s="12">
        <f t="shared" si="5"/>
        <v>36980</v>
      </c>
    </row>
    <row r="88" spans="1:4" x14ac:dyDescent="0.25">
      <c r="A88" s="4">
        <v>88</v>
      </c>
      <c r="B88" s="12">
        <f t="shared" si="4"/>
        <v>865</v>
      </c>
      <c r="C88" s="12">
        <f t="shared" si="3"/>
        <v>875</v>
      </c>
      <c r="D88" s="12">
        <f t="shared" si="5"/>
        <v>37845</v>
      </c>
    </row>
    <row r="89" spans="1:4" x14ac:dyDescent="0.25">
      <c r="A89" s="4">
        <v>89</v>
      </c>
      <c r="B89" s="12">
        <f t="shared" si="4"/>
        <v>875</v>
      </c>
      <c r="C89" s="12">
        <f t="shared" si="3"/>
        <v>885</v>
      </c>
      <c r="D89" s="12">
        <f t="shared" si="5"/>
        <v>38720</v>
      </c>
    </row>
    <row r="90" spans="1:4" x14ac:dyDescent="0.25">
      <c r="A90" s="4">
        <v>90</v>
      </c>
      <c r="B90" s="12">
        <f t="shared" si="4"/>
        <v>885</v>
      </c>
      <c r="C90" s="12">
        <f t="shared" si="3"/>
        <v>895</v>
      </c>
      <c r="D90" s="12">
        <f t="shared" si="5"/>
        <v>39605</v>
      </c>
    </row>
    <row r="91" spans="1:4" x14ac:dyDescent="0.25">
      <c r="A91" s="4">
        <v>91</v>
      </c>
      <c r="B91" s="12">
        <f t="shared" si="4"/>
        <v>895</v>
      </c>
      <c r="C91" s="12">
        <f t="shared" si="3"/>
        <v>905</v>
      </c>
      <c r="D91" s="12">
        <f t="shared" si="5"/>
        <v>40500</v>
      </c>
    </row>
    <row r="92" spans="1:4" x14ac:dyDescent="0.25">
      <c r="A92" s="4">
        <v>92</v>
      </c>
      <c r="B92" s="12">
        <f t="shared" si="4"/>
        <v>905</v>
      </c>
      <c r="C92" s="12">
        <f t="shared" si="3"/>
        <v>915</v>
      </c>
      <c r="D92" s="12">
        <f t="shared" si="5"/>
        <v>41405</v>
      </c>
    </row>
    <row r="93" spans="1:4" x14ac:dyDescent="0.25">
      <c r="A93" s="4">
        <v>93</v>
      </c>
      <c r="B93" s="12">
        <f t="shared" si="4"/>
        <v>915</v>
      </c>
      <c r="C93" s="12">
        <f t="shared" si="3"/>
        <v>925</v>
      </c>
      <c r="D93" s="12">
        <f t="shared" si="5"/>
        <v>42320</v>
      </c>
    </row>
    <row r="94" spans="1:4" x14ac:dyDescent="0.25">
      <c r="A94" s="4">
        <v>94</v>
      </c>
      <c r="B94" s="12">
        <f t="shared" si="4"/>
        <v>925</v>
      </c>
      <c r="C94" s="12">
        <f t="shared" si="3"/>
        <v>935</v>
      </c>
      <c r="D94" s="12">
        <f t="shared" si="5"/>
        <v>43245</v>
      </c>
    </row>
    <row r="95" spans="1:4" x14ac:dyDescent="0.25">
      <c r="A95" s="4">
        <v>95</v>
      </c>
      <c r="B95" s="12">
        <f t="shared" si="4"/>
        <v>935</v>
      </c>
      <c r="C95" s="12">
        <f t="shared" si="3"/>
        <v>945</v>
      </c>
      <c r="D95" s="12">
        <f t="shared" si="5"/>
        <v>44180</v>
      </c>
    </row>
    <row r="96" spans="1:4" x14ac:dyDescent="0.25">
      <c r="A96" s="4">
        <v>96</v>
      </c>
      <c r="B96" s="12">
        <f t="shared" si="4"/>
        <v>945</v>
      </c>
      <c r="C96" s="12">
        <f t="shared" si="3"/>
        <v>955</v>
      </c>
      <c r="D96" s="12">
        <f t="shared" si="5"/>
        <v>45125</v>
      </c>
    </row>
    <row r="97" spans="1:4" x14ac:dyDescent="0.25">
      <c r="A97" s="4">
        <v>97</v>
      </c>
      <c r="B97" s="12">
        <f t="shared" si="4"/>
        <v>955</v>
      </c>
      <c r="C97" s="12">
        <f t="shared" si="3"/>
        <v>965</v>
      </c>
      <c r="D97" s="12">
        <f t="shared" si="5"/>
        <v>46080</v>
      </c>
    </row>
    <row r="98" spans="1:4" x14ac:dyDescent="0.25">
      <c r="A98" s="4">
        <v>98</v>
      </c>
      <c r="B98" s="12">
        <f t="shared" si="4"/>
        <v>965</v>
      </c>
      <c r="C98" s="12">
        <f t="shared" si="3"/>
        <v>975</v>
      </c>
      <c r="D98" s="12">
        <f t="shared" si="5"/>
        <v>47045</v>
      </c>
    </row>
    <row r="99" spans="1:4" x14ac:dyDescent="0.25">
      <c r="A99" s="4">
        <v>99</v>
      </c>
      <c r="B99" s="12">
        <f t="shared" si="4"/>
        <v>975</v>
      </c>
      <c r="C99" s="12">
        <f t="shared" si="3"/>
        <v>985</v>
      </c>
      <c r="D99" s="12">
        <f t="shared" si="5"/>
        <v>48020</v>
      </c>
    </row>
    <row r="100" spans="1:4" x14ac:dyDescent="0.25">
      <c r="A100" s="4">
        <v>100</v>
      </c>
      <c r="B100" s="12">
        <f t="shared" si="4"/>
        <v>985</v>
      </c>
      <c r="C100" s="12">
        <f t="shared" si="3"/>
        <v>995</v>
      </c>
      <c r="D100" s="12">
        <f t="shared" si="5"/>
        <v>49005</v>
      </c>
    </row>
    <row r="101" spans="1:4" x14ac:dyDescent="0.25">
      <c r="A101" s="4">
        <v>101</v>
      </c>
      <c r="B101" s="12">
        <f t="shared" si="4"/>
        <v>995</v>
      </c>
      <c r="C101" s="12">
        <f t="shared" si="3"/>
        <v>1005</v>
      </c>
      <c r="D101" s="12">
        <f t="shared" si="5"/>
        <v>50000</v>
      </c>
    </row>
    <row r="102" spans="1:4" x14ac:dyDescent="0.25">
      <c r="A102" s="4">
        <v>102</v>
      </c>
      <c r="B102" s="12">
        <f t="shared" si="4"/>
        <v>1005</v>
      </c>
      <c r="C102" s="12">
        <f t="shared" si="3"/>
        <v>1015</v>
      </c>
      <c r="D102" s="12">
        <f t="shared" si="5"/>
        <v>51005</v>
      </c>
    </row>
    <row r="103" spans="1:4" x14ac:dyDescent="0.25">
      <c r="A103" s="4">
        <v>103</v>
      </c>
      <c r="B103" s="12">
        <f t="shared" si="4"/>
        <v>1015</v>
      </c>
      <c r="C103" s="12">
        <f t="shared" si="3"/>
        <v>1025</v>
      </c>
      <c r="D103" s="12">
        <f t="shared" si="5"/>
        <v>52020</v>
      </c>
    </row>
    <row r="104" spans="1:4" x14ac:dyDescent="0.25">
      <c r="A104" s="4">
        <v>104</v>
      </c>
      <c r="B104" s="12">
        <f t="shared" si="4"/>
        <v>1025</v>
      </c>
      <c r="C104" s="12">
        <f t="shared" si="3"/>
        <v>1035</v>
      </c>
      <c r="D104" s="12">
        <f t="shared" si="5"/>
        <v>53045</v>
      </c>
    </row>
    <row r="105" spans="1:4" x14ac:dyDescent="0.25">
      <c r="A105" s="4">
        <v>105</v>
      </c>
      <c r="B105" s="12">
        <f t="shared" si="4"/>
        <v>1035</v>
      </c>
      <c r="C105" s="12">
        <f t="shared" si="3"/>
        <v>1045</v>
      </c>
      <c r="D105" s="12">
        <f t="shared" si="5"/>
        <v>54080</v>
      </c>
    </row>
    <row r="106" spans="1:4" x14ac:dyDescent="0.25">
      <c r="A106" s="4">
        <v>106</v>
      </c>
      <c r="B106" s="12">
        <f t="shared" si="4"/>
        <v>1045</v>
      </c>
      <c r="C106" s="12">
        <f t="shared" si="3"/>
        <v>1055</v>
      </c>
      <c r="D106" s="12">
        <f t="shared" si="5"/>
        <v>55125</v>
      </c>
    </row>
    <row r="107" spans="1:4" x14ac:dyDescent="0.25">
      <c r="A107" s="4">
        <v>107</v>
      </c>
      <c r="B107" s="12">
        <f t="shared" si="4"/>
        <v>1055</v>
      </c>
      <c r="C107" s="12">
        <f t="shared" si="3"/>
        <v>1065</v>
      </c>
      <c r="D107" s="12">
        <f t="shared" si="5"/>
        <v>56180</v>
      </c>
    </row>
    <row r="108" spans="1:4" x14ac:dyDescent="0.25">
      <c r="A108" s="4">
        <v>108</v>
      </c>
      <c r="B108" s="12">
        <f t="shared" si="4"/>
        <v>1065</v>
      </c>
      <c r="C108" s="12">
        <f t="shared" si="3"/>
        <v>1075</v>
      </c>
      <c r="D108" s="12">
        <f t="shared" si="5"/>
        <v>57245</v>
      </c>
    </row>
    <row r="109" spans="1:4" x14ac:dyDescent="0.25">
      <c r="A109" s="4">
        <v>109</v>
      </c>
      <c r="B109" s="12">
        <f t="shared" si="4"/>
        <v>1075</v>
      </c>
      <c r="C109" s="12">
        <f t="shared" si="3"/>
        <v>1085</v>
      </c>
      <c r="D109" s="12">
        <f t="shared" si="5"/>
        <v>58320</v>
      </c>
    </row>
    <row r="110" spans="1:4" x14ac:dyDescent="0.25">
      <c r="A110" s="4">
        <v>110</v>
      </c>
      <c r="B110" s="12">
        <f t="shared" si="4"/>
        <v>1085</v>
      </c>
      <c r="C110" s="12">
        <f t="shared" si="3"/>
        <v>1095</v>
      </c>
      <c r="D110" s="12">
        <f t="shared" si="5"/>
        <v>59405</v>
      </c>
    </row>
    <row r="111" spans="1:4" x14ac:dyDescent="0.25">
      <c r="A111" s="4">
        <v>111</v>
      </c>
      <c r="B111" s="12">
        <f t="shared" si="4"/>
        <v>1095</v>
      </c>
      <c r="C111" s="12">
        <f t="shared" si="3"/>
        <v>1105</v>
      </c>
      <c r="D111" s="12">
        <f t="shared" si="5"/>
        <v>60500</v>
      </c>
    </row>
    <row r="112" spans="1:4" x14ac:dyDescent="0.25">
      <c r="A112" s="4">
        <v>112</v>
      </c>
      <c r="B112" s="12">
        <f t="shared" si="4"/>
        <v>1105</v>
      </c>
      <c r="C112" s="12">
        <f t="shared" si="3"/>
        <v>1115</v>
      </c>
      <c r="D112" s="12">
        <f t="shared" si="5"/>
        <v>61605</v>
      </c>
    </row>
    <row r="113" spans="1:4" x14ac:dyDescent="0.25">
      <c r="A113" s="4">
        <v>113</v>
      </c>
      <c r="B113" s="12">
        <f t="shared" si="4"/>
        <v>1115</v>
      </c>
      <c r="C113" s="12">
        <f t="shared" si="3"/>
        <v>1125</v>
      </c>
      <c r="D113" s="12">
        <f t="shared" si="5"/>
        <v>62720</v>
      </c>
    </row>
    <row r="114" spans="1:4" x14ac:dyDescent="0.25">
      <c r="A114" s="4">
        <v>114</v>
      </c>
      <c r="B114" s="12">
        <f t="shared" si="4"/>
        <v>1125</v>
      </c>
      <c r="C114" s="12">
        <f t="shared" si="3"/>
        <v>1135</v>
      </c>
      <c r="D114" s="12">
        <f t="shared" si="5"/>
        <v>63845</v>
      </c>
    </row>
    <row r="115" spans="1:4" x14ac:dyDescent="0.25">
      <c r="A115" s="4">
        <v>115</v>
      </c>
      <c r="B115" s="12">
        <f t="shared" si="4"/>
        <v>1135</v>
      </c>
      <c r="C115" s="12">
        <f t="shared" si="3"/>
        <v>1145</v>
      </c>
      <c r="D115" s="12">
        <f t="shared" si="5"/>
        <v>64980</v>
      </c>
    </row>
    <row r="116" spans="1:4" x14ac:dyDescent="0.25">
      <c r="A116" s="4">
        <v>116</v>
      </c>
      <c r="B116" s="12">
        <f t="shared" si="4"/>
        <v>1145</v>
      </c>
      <c r="C116" s="12">
        <f t="shared" si="3"/>
        <v>1155</v>
      </c>
      <c r="D116" s="12">
        <f t="shared" si="5"/>
        <v>66125</v>
      </c>
    </row>
    <row r="117" spans="1:4" x14ac:dyDescent="0.25">
      <c r="A117" s="4">
        <v>117</v>
      </c>
      <c r="B117" s="12">
        <f t="shared" si="4"/>
        <v>1155</v>
      </c>
      <c r="C117" s="12">
        <f t="shared" si="3"/>
        <v>1165</v>
      </c>
      <c r="D117" s="12">
        <f t="shared" si="5"/>
        <v>67280</v>
      </c>
    </row>
    <row r="118" spans="1:4" x14ac:dyDescent="0.25">
      <c r="A118" s="4">
        <v>118</v>
      </c>
      <c r="B118" s="12">
        <f t="shared" si="4"/>
        <v>1165</v>
      </c>
      <c r="C118" s="12">
        <f t="shared" si="3"/>
        <v>1175</v>
      </c>
      <c r="D118" s="12">
        <f t="shared" si="5"/>
        <v>68445</v>
      </c>
    </row>
    <row r="119" spans="1:4" x14ac:dyDescent="0.25">
      <c r="A119" s="4">
        <v>119</v>
      </c>
      <c r="B119" s="12">
        <f t="shared" si="4"/>
        <v>1175</v>
      </c>
      <c r="C119" s="12">
        <f t="shared" si="3"/>
        <v>1185</v>
      </c>
      <c r="D119" s="12">
        <f t="shared" si="5"/>
        <v>69620</v>
      </c>
    </row>
    <row r="120" spans="1:4" x14ac:dyDescent="0.25">
      <c r="A120" s="4">
        <v>120</v>
      </c>
      <c r="B120" s="12">
        <f t="shared" si="4"/>
        <v>1185</v>
      </c>
      <c r="C120" s="12">
        <f t="shared" si="3"/>
        <v>1195</v>
      </c>
      <c r="D120" s="12">
        <f t="shared" si="5"/>
        <v>70805</v>
      </c>
    </row>
    <row r="121" spans="1:4" x14ac:dyDescent="0.25">
      <c r="A121" s="4">
        <v>121</v>
      </c>
      <c r="B121" s="12">
        <f t="shared" si="4"/>
        <v>1195</v>
      </c>
      <c r="C121" s="12">
        <f t="shared" si="3"/>
        <v>1205</v>
      </c>
      <c r="D121" s="12">
        <f t="shared" si="5"/>
        <v>72000</v>
      </c>
    </row>
    <row r="122" spans="1:4" x14ac:dyDescent="0.25">
      <c r="A122" s="4">
        <v>122</v>
      </c>
      <c r="B122" s="12">
        <f t="shared" si="4"/>
        <v>1205</v>
      </c>
      <c r="C122" s="12">
        <f t="shared" si="3"/>
        <v>1215</v>
      </c>
      <c r="D122" s="12">
        <f t="shared" si="5"/>
        <v>73205</v>
      </c>
    </row>
    <row r="123" spans="1:4" x14ac:dyDescent="0.25">
      <c r="A123" s="4">
        <v>123</v>
      </c>
      <c r="B123" s="12">
        <f t="shared" si="4"/>
        <v>1215</v>
      </c>
      <c r="C123" s="12">
        <f t="shared" si="3"/>
        <v>1225</v>
      </c>
      <c r="D123" s="12">
        <f t="shared" si="5"/>
        <v>74420</v>
      </c>
    </row>
    <row r="124" spans="1:4" x14ac:dyDescent="0.25">
      <c r="A124" s="4">
        <v>124</v>
      </c>
      <c r="B124" s="12">
        <f t="shared" si="4"/>
        <v>1225</v>
      </c>
      <c r="C124" s="12">
        <f t="shared" si="3"/>
        <v>1235</v>
      </c>
      <c r="D124" s="12">
        <f t="shared" si="5"/>
        <v>75645</v>
      </c>
    </row>
    <row r="125" spans="1:4" x14ac:dyDescent="0.25">
      <c r="A125" s="4">
        <v>125</v>
      </c>
      <c r="B125" s="12">
        <f t="shared" si="4"/>
        <v>1235</v>
      </c>
      <c r="C125" s="12">
        <f t="shared" si="3"/>
        <v>1245</v>
      </c>
      <c r="D125" s="12">
        <f t="shared" si="5"/>
        <v>76880</v>
      </c>
    </row>
    <row r="126" spans="1:4" x14ac:dyDescent="0.25">
      <c r="A126" s="4">
        <v>126</v>
      </c>
      <c r="B126" s="12">
        <f t="shared" si="4"/>
        <v>1245</v>
      </c>
      <c r="C126" s="12">
        <f t="shared" si="3"/>
        <v>1255</v>
      </c>
      <c r="D126" s="12">
        <f t="shared" si="5"/>
        <v>78125</v>
      </c>
    </row>
    <row r="127" spans="1:4" x14ac:dyDescent="0.25">
      <c r="A127" s="4">
        <v>127</v>
      </c>
      <c r="B127" s="12">
        <f t="shared" si="4"/>
        <v>1255</v>
      </c>
      <c r="C127" s="12">
        <f t="shared" si="3"/>
        <v>1265</v>
      </c>
      <c r="D127" s="12">
        <f t="shared" si="5"/>
        <v>79380</v>
      </c>
    </row>
    <row r="128" spans="1:4" x14ac:dyDescent="0.25">
      <c r="A128" s="4">
        <v>128</v>
      </c>
      <c r="B128" s="12">
        <f t="shared" si="4"/>
        <v>1265</v>
      </c>
      <c r="C128" s="12">
        <f t="shared" si="3"/>
        <v>1275</v>
      </c>
      <c r="D128" s="12">
        <f t="shared" si="5"/>
        <v>80645</v>
      </c>
    </row>
    <row r="129" spans="1:4" x14ac:dyDescent="0.25">
      <c r="A129" s="4">
        <v>129</v>
      </c>
      <c r="B129" s="12">
        <f t="shared" si="4"/>
        <v>1275</v>
      </c>
      <c r="C129" s="12">
        <f t="shared" si="3"/>
        <v>1285</v>
      </c>
      <c r="D129" s="12">
        <f t="shared" si="5"/>
        <v>81920</v>
      </c>
    </row>
    <row r="130" spans="1:4" x14ac:dyDescent="0.25">
      <c r="A130" s="4">
        <v>130</v>
      </c>
      <c r="B130" s="12">
        <f t="shared" si="4"/>
        <v>1285</v>
      </c>
      <c r="C130" s="12">
        <f t="shared" si="3"/>
        <v>1295</v>
      </c>
      <c r="D130" s="12">
        <f t="shared" si="5"/>
        <v>83205</v>
      </c>
    </row>
    <row r="131" spans="1:4" x14ac:dyDescent="0.25">
      <c r="A131" s="4">
        <v>131</v>
      </c>
      <c r="B131" s="12">
        <f t="shared" si="4"/>
        <v>1295</v>
      </c>
      <c r="C131" s="12">
        <f t="shared" ref="C131:C194" si="6">A131*10-5</f>
        <v>1305</v>
      </c>
      <c r="D131" s="12">
        <f t="shared" si="5"/>
        <v>84500</v>
      </c>
    </row>
    <row r="132" spans="1:4" x14ac:dyDescent="0.25">
      <c r="A132" s="4">
        <v>132</v>
      </c>
      <c r="B132" s="12">
        <f t="shared" ref="B132:B195" si="7">C131</f>
        <v>1305</v>
      </c>
      <c r="C132" s="12">
        <f t="shared" si="6"/>
        <v>1315</v>
      </c>
      <c r="D132" s="12">
        <f t="shared" ref="D132:D195" si="8">B132+D131</f>
        <v>85805</v>
      </c>
    </row>
    <row r="133" spans="1:4" x14ac:dyDescent="0.25">
      <c r="A133" s="4">
        <v>133</v>
      </c>
      <c r="B133" s="12">
        <f t="shared" si="7"/>
        <v>1315</v>
      </c>
      <c r="C133" s="12">
        <f t="shared" si="6"/>
        <v>1325</v>
      </c>
      <c r="D133" s="12">
        <f t="shared" si="8"/>
        <v>87120</v>
      </c>
    </row>
    <row r="134" spans="1:4" x14ac:dyDescent="0.25">
      <c r="A134" s="4">
        <v>134</v>
      </c>
      <c r="B134" s="12">
        <f t="shared" si="7"/>
        <v>1325</v>
      </c>
      <c r="C134" s="12">
        <f t="shared" si="6"/>
        <v>1335</v>
      </c>
      <c r="D134" s="12">
        <f t="shared" si="8"/>
        <v>88445</v>
      </c>
    </row>
    <row r="135" spans="1:4" x14ac:dyDescent="0.25">
      <c r="A135" s="4">
        <v>135</v>
      </c>
      <c r="B135" s="12">
        <f t="shared" si="7"/>
        <v>1335</v>
      </c>
      <c r="C135" s="12">
        <f t="shared" si="6"/>
        <v>1345</v>
      </c>
      <c r="D135" s="12">
        <f t="shared" si="8"/>
        <v>89780</v>
      </c>
    </row>
    <row r="136" spans="1:4" x14ac:dyDescent="0.25">
      <c r="A136" s="4">
        <v>136</v>
      </c>
      <c r="B136" s="12">
        <f t="shared" si="7"/>
        <v>1345</v>
      </c>
      <c r="C136" s="12">
        <f t="shared" si="6"/>
        <v>1355</v>
      </c>
      <c r="D136" s="12">
        <f t="shared" si="8"/>
        <v>91125</v>
      </c>
    </row>
    <row r="137" spans="1:4" x14ac:dyDescent="0.25">
      <c r="A137" s="4">
        <v>137</v>
      </c>
      <c r="B137" s="12">
        <f t="shared" si="7"/>
        <v>1355</v>
      </c>
      <c r="C137" s="12">
        <f t="shared" si="6"/>
        <v>1365</v>
      </c>
      <c r="D137" s="12">
        <f t="shared" si="8"/>
        <v>92480</v>
      </c>
    </row>
    <row r="138" spans="1:4" x14ac:dyDescent="0.25">
      <c r="A138" s="4">
        <v>138</v>
      </c>
      <c r="B138" s="12">
        <f t="shared" si="7"/>
        <v>1365</v>
      </c>
      <c r="C138" s="12">
        <f t="shared" si="6"/>
        <v>1375</v>
      </c>
      <c r="D138" s="12">
        <f t="shared" si="8"/>
        <v>93845</v>
      </c>
    </row>
    <row r="139" spans="1:4" x14ac:dyDescent="0.25">
      <c r="A139" s="4">
        <v>139</v>
      </c>
      <c r="B139" s="12">
        <f t="shared" si="7"/>
        <v>1375</v>
      </c>
      <c r="C139" s="12">
        <f t="shared" si="6"/>
        <v>1385</v>
      </c>
      <c r="D139" s="12">
        <f t="shared" si="8"/>
        <v>95220</v>
      </c>
    </row>
    <row r="140" spans="1:4" x14ac:dyDescent="0.25">
      <c r="A140" s="4">
        <v>140</v>
      </c>
      <c r="B140" s="12">
        <f t="shared" si="7"/>
        <v>1385</v>
      </c>
      <c r="C140" s="12">
        <f t="shared" si="6"/>
        <v>1395</v>
      </c>
      <c r="D140" s="12">
        <f t="shared" si="8"/>
        <v>96605</v>
      </c>
    </row>
    <row r="141" spans="1:4" x14ac:dyDescent="0.25">
      <c r="A141" s="4">
        <v>141</v>
      </c>
      <c r="B141" s="12">
        <f t="shared" si="7"/>
        <v>1395</v>
      </c>
      <c r="C141" s="12">
        <f t="shared" si="6"/>
        <v>1405</v>
      </c>
      <c r="D141" s="12">
        <f t="shared" si="8"/>
        <v>98000</v>
      </c>
    </row>
    <row r="142" spans="1:4" x14ac:dyDescent="0.25">
      <c r="A142" s="4">
        <v>142</v>
      </c>
      <c r="B142" s="12">
        <f t="shared" si="7"/>
        <v>1405</v>
      </c>
      <c r="C142" s="12">
        <f t="shared" si="6"/>
        <v>1415</v>
      </c>
      <c r="D142" s="12">
        <f t="shared" si="8"/>
        <v>99405</v>
      </c>
    </row>
    <row r="143" spans="1:4" x14ac:dyDescent="0.25">
      <c r="A143" s="4">
        <v>143</v>
      </c>
      <c r="B143" s="12">
        <f t="shared" si="7"/>
        <v>1415</v>
      </c>
      <c r="C143" s="12">
        <f t="shared" si="6"/>
        <v>1425</v>
      </c>
      <c r="D143" s="12">
        <f t="shared" si="8"/>
        <v>100820</v>
      </c>
    </row>
    <row r="144" spans="1:4" x14ac:dyDescent="0.25">
      <c r="A144" s="4">
        <v>144</v>
      </c>
      <c r="B144" s="12">
        <f t="shared" si="7"/>
        <v>1425</v>
      </c>
      <c r="C144" s="12">
        <f t="shared" si="6"/>
        <v>1435</v>
      </c>
      <c r="D144" s="12">
        <f t="shared" si="8"/>
        <v>102245</v>
      </c>
    </row>
    <row r="145" spans="1:4" x14ac:dyDescent="0.25">
      <c r="A145" s="4">
        <v>145</v>
      </c>
      <c r="B145" s="12">
        <f t="shared" si="7"/>
        <v>1435</v>
      </c>
      <c r="C145" s="12">
        <f t="shared" si="6"/>
        <v>1445</v>
      </c>
      <c r="D145" s="12">
        <f t="shared" si="8"/>
        <v>103680</v>
      </c>
    </row>
    <row r="146" spans="1:4" x14ac:dyDescent="0.25">
      <c r="A146" s="4">
        <v>146</v>
      </c>
      <c r="B146" s="12">
        <f t="shared" si="7"/>
        <v>1445</v>
      </c>
      <c r="C146" s="12">
        <f t="shared" si="6"/>
        <v>1455</v>
      </c>
      <c r="D146" s="12">
        <f t="shared" si="8"/>
        <v>105125</v>
      </c>
    </row>
    <row r="147" spans="1:4" x14ac:dyDescent="0.25">
      <c r="A147" s="4">
        <v>147</v>
      </c>
      <c r="B147" s="12">
        <f t="shared" si="7"/>
        <v>1455</v>
      </c>
      <c r="C147" s="12">
        <f t="shared" si="6"/>
        <v>1465</v>
      </c>
      <c r="D147" s="12">
        <f t="shared" si="8"/>
        <v>106580</v>
      </c>
    </row>
    <row r="148" spans="1:4" x14ac:dyDescent="0.25">
      <c r="A148" s="4">
        <v>148</v>
      </c>
      <c r="B148" s="12">
        <f t="shared" si="7"/>
        <v>1465</v>
      </c>
      <c r="C148" s="12">
        <f t="shared" si="6"/>
        <v>1475</v>
      </c>
      <c r="D148" s="12">
        <f t="shared" si="8"/>
        <v>108045</v>
      </c>
    </row>
    <row r="149" spans="1:4" x14ac:dyDescent="0.25">
      <c r="A149" s="4">
        <v>149</v>
      </c>
      <c r="B149" s="12">
        <f t="shared" si="7"/>
        <v>1475</v>
      </c>
      <c r="C149" s="12">
        <f t="shared" si="6"/>
        <v>1485</v>
      </c>
      <c r="D149" s="12">
        <f t="shared" si="8"/>
        <v>109520</v>
      </c>
    </row>
    <row r="150" spans="1:4" x14ac:dyDescent="0.25">
      <c r="A150" s="4">
        <v>150</v>
      </c>
      <c r="B150" s="12">
        <f t="shared" si="7"/>
        <v>1485</v>
      </c>
      <c r="C150" s="12">
        <f t="shared" si="6"/>
        <v>1495</v>
      </c>
      <c r="D150" s="12">
        <f t="shared" si="8"/>
        <v>111005</v>
      </c>
    </row>
    <row r="151" spans="1:4" x14ac:dyDescent="0.25">
      <c r="A151" s="4">
        <v>151</v>
      </c>
      <c r="B151" s="12">
        <f t="shared" si="7"/>
        <v>1495</v>
      </c>
      <c r="C151" s="12">
        <f t="shared" si="6"/>
        <v>1505</v>
      </c>
      <c r="D151" s="12">
        <f t="shared" si="8"/>
        <v>112500</v>
      </c>
    </row>
    <row r="152" spans="1:4" x14ac:dyDescent="0.25">
      <c r="A152" s="4">
        <v>152</v>
      </c>
      <c r="B152" s="12">
        <f t="shared" si="7"/>
        <v>1505</v>
      </c>
      <c r="C152" s="12">
        <f t="shared" si="6"/>
        <v>1515</v>
      </c>
      <c r="D152" s="12">
        <f t="shared" si="8"/>
        <v>114005</v>
      </c>
    </row>
    <row r="153" spans="1:4" x14ac:dyDescent="0.25">
      <c r="A153" s="4">
        <v>153</v>
      </c>
      <c r="B153" s="12">
        <f t="shared" si="7"/>
        <v>1515</v>
      </c>
      <c r="C153" s="12">
        <f t="shared" si="6"/>
        <v>1525</v>
      </c>
      <c r="D153" s="12">
        <f t="shared" si="8"/>
        <v>115520</v>
      </c>
    </row>
    <row r="154" spans="1:4" x14ac:dyDescent="0.25">
      <c r="A154" s="4">
        <v>154</v>
      </c>
      <c r="B154" s="12">
        <f t="shared" si="7"/>
        <v>1525</v>
      </c>
      <c r="C154" s="12">
        <f t="shared" si="6"/>
        <v>1535</v>
      </c>
      <c r="D154" s="12">
        <f t="shared" si="8"/>
        <v>117045</v>
      </c>
    </row>
    <row r="155" spans="1:4" x14ac:dyDescent="0.25">
      <c r="A155" s="4">
        <v>155</v>
      </c>
      <c r="B155" s="12">
        <f t="shared" si="7"/>
        <v>1535</v>
      </c>
      <c r="C155" s="12">
        <f t="shared" si="6"/>
        <v>1545</v>
      </c>
      <c r="D155" s="12">
        <f t="shared" si="8"/>
        <v>118580</v>
      </c>
    </row>
    <row r="156" spans="1:4" x14ac:dyDescent="0.25">
      <c r="A156" s="4">
        <v>156</v>
      </c>
      <c r="B156" s="12">
        <f t="shared" si="7"/>
        <v>1545</v>
      </c>
      <c r="C156" s="12">
        <f t="shared" si="6"/>
        <v>1555</v>
      </c>
      <c r="D156" s="12">
        <f t="shared" si="8"/>
        <v>120125</v>
      </c>
    </row>
    <row r="157" spans="1:4" x14ac:dyDescent="0.25">
      <c r="A157" s="4">
        <v>157</v>
      </c>
      <c r="B157" s="12">
        <f t="shared" si="7"/>
        <v>1555</v>
      </c>
      <c r="C157" s="12">
        <f t="shared" si="6"/>
        <v>1565</v>
      </c>
      <c r="D157" s="12">
        <f t="shared" si="8"/>
        <v>121680</v>
      </c>
    </row>
    <row r="158" spans="1:4" x14ac:dyDescent="0.25">
      <c r="A158" s="4">
        <v>158</v>
      </c>
      <c r="B158" s="12">
        <f t="shared" si="7"/>
        <v>1565</v>
      </c>
      <c r="C158" s="12">
        <f t="shared" si="6"/>
        <v>1575</v>
      </c>
      <c r="D158" s="12">
        <f t="shared" si="8"/>
        <v>123245</v>
      </c>
    </row>
    <row r="159" spans="1:4" x14ac:dyDescent="0.25">
      <c r="A159" s="4">
        <v>159</v>
      </c>
      <c r="B159" s="12">
        <f t="shared" si="7"/>
        <v>1575</v>
      </c>
      <c r="C159" s="12">
        <f t="shared" si="6"/>
        <v>1585</v>
      </c>
      <c r="D159" s="12">
        <f t="shared" si="8"/>
        <v>124820</v>
      </c>
    </row>
    <row r="160" spans="1:4" x14ac:dyDescent="0.25">
      <c r="A160" s="4">
        <v>160</v>
      </c>
      <c r="B160" s="12">
        <f t="shared" si="7"/>
        <v>1585</v>
      </c>
      <c r="C160" s="12">
        <f t="shared" si="6"/>
        <v>1595</v>
      </c>
      <c r="D160" s="12">
        <f t="shared" si="8"/>
        <v>126405</v>
      </c>
    </row>
    <row r="161" spans="1:4" x14ac:dyDescent="0.25">
      <c r="A161" s="4">
        <v>161</v>
      </c>
      <c r="B161" s="12">
        <f t="shared" si="7"/>
        <v>1595</v>
      </c>
      <c r="C161" s="12">
        <f t="shared" si="6"/>
        <v>1605</v>
      </c>
      <c r="D161" s="12">
        <f t="shared" si="8"/>
        <v>128000</v>
      </c>
    </row>
    <row r="162" spans="1:4" x14ac:dyDescent="0.25">
      <c r="A162" s="4">
        <v>162</v>
      </c>
      <c r="B162" s="12">
        <f t="shared" si="7"/>
        <v>1605</v>
      </c>
      <c r="C162" s="12">
        <f t="shared" si="6"/>
        <v>1615</v>
      </c>
      <c r="D162" s="12">
        <f t="shared" si="8"/>
        <v>129605</v>
      </c>
    </row>
    <row r="163" spans="1:4" x14ac:dyDescent="0.25">
      <c r="A163" s="4">
        <v>163</v>
      </c>
      <c r="B163" s="12">
        <f t="shared" si="7"/>
        <v>1615</v>
      </c>
      <c r="C163" s="12">
        <f t="shared" si="6"/>
        <v>1625</v>
      </c>
      <c r="D163" s="12">
        <f t="shared" si="8"/>
        <v>131220</v>
      </c>
    </row>
    <row r="164" spans="1:4" x14ac:dyDescent="0.25">
      <c r="A164" s="4">
        <v>164</v>
      </c>
      <c r="B164" s="12">
        <f t="shared" si="7"/>
        <v>1625</v>
      </c>
      <c r="C164" s="12">
        <f t="shared" si="6"/>
        <v>1635</v>
      </c>
      <c r="D164" s="12">
        <f t="shared" si="8"/>
        <v>132845</v>
      </c>
    </row>
    <row r="165" spans="1:4" x14ac:dyDescent="0.25">
      <c r="A165" s="4">
        <v>165</v>
      </c>
      <c r="B165" s="12">
        <f t="shared" si="7"/>
        <v>1635</v>
      </c>
      <c r="C165" s="12">
        <f t="shared" si="6"/>
        <v>1645</v>
      </c>
      <c r="D165" s="12">
        <f t="shared" si="8"/>
        <v>134480</v>
      </c>
    </row>
    <row r="166" spans="1:4" x14ac:dyDescent="0.25">
      <c r="A166" s="4">
        <v>166</v>
      </c>
      <c r="B166" s="12">
        <f t="shared" si="7"/>
        <v>1645</v>
      </c>
      <c r="C166" s="12">
        <f t="shared" si="6"/>
        <v>1655</v>
      </c>
      <c r="D166" s="12">
        <f t="shared" si="8"/>
        <v>136125</v>
      </c>
    </row>
    <row r="167" spans="1:4" x14ac:dyDescent="0.25">
      <c r="A167" s="4">
        <v>167</v>
      </c>
      <c r="B167" s="12">
        <f t="shared" si="7"/>
        <v>1655</v>
      </c>
      <c r="C167" s="12">
        <f t="shared" si="6"/>
        <v>1665</v>
      </c>
      <c r="D167" s="12">
        <f t="shared" si="8"/>
        <v>137780</v>
      </c>
    </row>
    <row r="168" spans="1:4" x14ac:dyDescent="0.25">
      <c r="A168" s="4">
        <v>168</v>
      </c>
      <c r="B168" s="12">
        <f t="shared" si="7"/>
        <v>1665</v>
      </c>
      <c r="C168" s="12">
        <f t="shared" si="6"/>
        <v>1675</v>
      </c>
      <c r="D168" s="12">
        <f t="shared" si="8"/>
        <v>139445</v>
      </c>
    </row>
    <row r="169" spans="1:4" x14ac:dyDescent="0.25">
      <c r="A169" s="4">
        <v>169</v>
      </c>
      <c r="B169" s="12">
        <f t="shared" si="7"/>
        <v>1675</v>
      </c>
      <c r="C169" s="12">
        <f t="shared" si="6"/>
        <v>1685</v>
      </c>
      <c r="D169" s="12">
        <f t="shared" si="8"/>
        <v>141120</v>
      </c>
    </row>
    <row r="170" spans="1:4" x14ac:dyDescent="0.25">
      <c r="A170" s="4">
        <v>170</v>
      </c>
      <c r="B170" s="12">
        <f t="shared" si="7"/>
        <v>1685</v>
      </c>
      <c r="C170" s="12">
        <f t="shared" si="6"/>
        <v>1695</v>
      </c>
      <c r="D170" s="12">
        <f t="shared" si="8"/>
        <v>142805</v>
      </c>
    </row>
    <row r="171" spans="1:4" x14ac:dyDescent="0.25">
      <c r="A171" s="4">
        <v>171</v>
      </c>
      <c r="B171" s="12">
        <f t="shared" si="7"/>
        <v>1695</v>
      </c>
      <c r="C171" s="12">
        <f t="shared" si="6"/>
        <v>1705</v>
      </c>
      <c r="D171" s="12">
        <f t="shared" si="8"/>
        <v>144500</v>
      </c>
    </row>
    <row r="172" spans="1:4" x14ac:dyDescent="0.25">
      <c r="A172" s="4">
        <v>172</v>
      </c>
      <c r="B172" s="12">
        <f t="shared" si="7"/>
        <v>1705</v>
      </c>
      <c r="C172" s="12">
        <f t="shared" si="6"/>
        <v>1715</v>
      </c>
      <c r="D172" s="12">
        <f t="shared" si="8"/>
        <v>146205</v>
      </c>
    </row>
    <row r="173" spans="1:4" x14ac:dyDescent="0.25">
      <c r="A173" s="4">
        <v>173</v>
      </c>
      <c r="B173" s="12">
        <f t="shared" si="7"/>
        <v>1715</v>
      </c>
      <c r="C173" s="12">
        <f t="shared" si="6"/>
        <v>1725</v>
      </c>
      <c r="D173" s="12">
        <f t="shared" si="8"/>
        <v>147920</v>
      </c>
    </row>
    <row r="174" spans="1:4" x14ac:dyDescent="0.25">
      <c r="A174" s="4">
        <v>174</v>
      </c>
      <c r="B174" s="12">
        <f t="shared" si="7"/>
        <v>1725</v>
      </c>
      <c r="C174" s="12">
        <f t="shared" si="6"/>
        <v>1735</v>
      </c>
      <c r="D174" s="12">
        <f t="shared" si="8"/>
        <v>149645</v>
      </c>
    </row>
    <row r="175" spans="1:4" x14ac:dyDescent="0.25">
      <c r="A175" s="4">
        <v>175</v>
      </c>
      <c r="B175" s="12">
        <f t="shared" si="7"/>
        <v>1735</v>
      </c>
      <c r="C175" s="12">
        <f t="shared" si="6"/>
        <v>1745</v>
      </c>
      <c r="D175" s="12">
        <f t="shared" si="8"/>
        <v>151380</v>
      </c>
    </row>
    <row r="176" spans="1:4" x14ac:dyDescent="0.25">
      <c r="A176" s="4">
        <v>176</v>
      </c>
      <c r="B176" s="12">
        <f t="shared" si="7"/>
        <v>1745</v>
      </c>
      <c r="C176" s="12">
        <f t="shared" si="6"/>
        <v>1755</v>
      </c>
      <c r="D176" s="12">
        <f t="shared" si="8"/>
        <v>153125</v>
      </c>
    </row>
    <row r="177" spans="1:4" x14ac:dyDescent="0.25">
      <c r="A177" s="4">
        <v>177</v>
      </c>
      <c r="B177" s="12">
        <f t="shared" si="7"/>
        <v>1755</v>
      </c>
      <c r="C177" s="12">
        <f t="shared" si="6"/>
        <v>1765</v>
      </c>
      <c r="D177" s="12">
        <f t="shared" si="8"/>
        <v>154880</v>
      </c>
    </row>
    <row r="178" spans="1:4" x14ac:dyDescent="0.25">
      <c r="A178" s="4">
        <v>178</v>
      </c>
      <c r="B178" s="12">
        <f t="shared" si="7"/>
        <v>1765</v>
      </c>
      <c r="C178" s="12">
        <f t="shared" si="6"/>
        <v>1775</v>
      </c>
      <c r="D178" s="12">
        <f t="shared" si="8"/>
        <v>156645</v>
      </c>
    </row>
    <row r="179" spans="1:4" x14ac:dyDescent="0.25">
      <c r="A179" s="4">
        <v>179</v>
      </c>
      <c r="B179" s="12">
        <f t="shared" si="7"/>
        <v>1775</v>
      </c>
      <c r="C179" s="12">
        <f t="shared" si="6"/>
        <v>1785</v>
      </c>
      <c r="D179" s="12">
        <f t="shared" si="8"/>
        <v>158420</v>
      </c>
    </row>
    <row r="180" spans="1:4" x14ac:dyDescent="0.25">
      <c r="A180" s="4">
        <v>180</v>
      </c>
      <c r="B180" s="12">
        <f t="shared" si="7"/>
        <v>1785</v>
      </c>
      <c r="C180" s="12">
        <f t="shared" si="6"/>
        <v>1795</v>
      </c>
      <c r="D180" s="12">
        <f t="shared" si="8"/>
        <v>160205</v>
      </c>
    </row>
    <row r="181" spans="1:4" x14ac:dyDescent="0.25">
      <c r="A181" s="4">
        <v>181</v>
      </c>
      <c r="B181" s="12">
        <f t="shared" si="7"/>
        <v>1795</v>
      </c>
      <c r="C181" s="12">
        <f t="shared" si="6"/>
        <v>1805</v>
      </c>
      <c r="D181" s="12">
        <f t="shared" si="8"/>
        <v>162000</v>
      </c>
    </row>
    <row r="182" spans="1:4" x14ac:dyDescent="0.25">
      <c r="A182" s="4">
        <v>182</v>
      </c>
      <c r="B182" s="12">
        <f t="shared" si="7"/>
        <v>1805</v>
      </c>
      <c r="C182" s="12">
        <f t="shared" si="6"/>
        <v>1815</v>
      </c>
      <c r="D182" s="12">
        <f t="shared" si="8"/>
        <v>163805</v>
      </c>
    </row>
    <row r="183" spans="1:4" x14ac:dyDescent="0.25">
      <c r="A183" s="4">
        <v>183</v>
      </c>
      <c r="B183" s="12">
        <f t="shared" si="7"/>
        <v>1815</v>
      </c>
      <c r="C183" s="12">
        <f t="shared" si="6"/>
        <v>1825</v>
      </c>
      <c r="D183" s="12">
        <f t="shared" si="8"/>
        <v>165620</v>
      </c>
    </row>
    <row r="184" spans="1:4" x14ac:dyDescent="0.25">
      <c r="A184" s="4">
        <v>184</v>
      </c>
      <c r="B184" s="12">
        <f t="shared" si="7"/>
        <v>1825</v>
      </c>
      <c r="C184" s="12">
        <f t="shared" si="6"/>
        <v>1835</v>
      </c>
      <c r="D184" s="12">
        <f t="shared" si="8"/>
        <v>167445</v>
      </c>
    </row>
    <row r="185" spans="1:4" x14ac:dyDescent="0.25">
      <c r="A185" s="4">
        <v>185</v>
      </c>
      <c r="B185" s="12">
        <f t="shared" si="7"/>
        <v>1835</v>
      </c>
      <c r="C185" s="12">
        <f t="shared" si="6"/>
        <v>1845</v>
      </c>
      <c r="D185" s="12">
        <f t="shared" si="8"/>
        <v>169280</v>
      </c>
    </row>
    <row r="186" spans="1:4" x14ac:dyDescent="0.25">
      <c r="A186" s="4">
        <v>186</v>
      </c>
      <c r="B186" s="12">
        <f t="shared" si="7"/>
        <v>1845</v>
      </c>
      <c r="C186" s="12">
        <f t="shared" si="6"/>
        <v>1855</v>
      </c>
      <c r="D186" s="12">
        <f t="shared" si="8"/>
        <v>171125</v>
      </c>
    </row>
    <row r="187" spans="1:4" x14ac:dyDescent="0.25">
      <c r="A187" s="4">
        <v>187</v>
      </c>
      <c r="B187" s="12">
        <f t="shared" si="7"/>
        <v>1855</v>
      </c>
      <c r="C187" s="12">
        <f t="shared" si="6"/>
        <v>1865</v>
      </c>
      <c r="D187" s="12">
        <f t="shared" si="8"/>
        <v>172980</v>
      </c>
    </row>
    <row r="188" spans="1:4" x14ac:dyDescent="0.25">
      <c r="A188" s="4">
        <v>188</v>
      </c>
      <c r="B188" s="12">
        <f t="shared" si="7"/>
        <v>1865</v>
      </c>
      <c r="C188" s="12">
        <f t="shared" si="6"/>
        <v>1875</v>
      </c>
      <c r="D188" s="12">
        <f t="shared" si="8"/>
        <v>174845</v>
      </c>
    </row>
    <row r="189" spans="1:4" x14ac:dyDescent="0.25">
      <c r="A189" s="4">
        <v>189</v>
      </c>
      <c r="B189" s="12">
        <f t="shared" si="7"/>
        <v>1875</v>
      </c>
      <c r="C189" s="12">
        <f t="shared" si="6"/>
        <v>1885</v>
      </c>
      <c r="D189" s="12">
        <f t="shared" si="8"/>
        <v>176720</v>
      </c>
    </row>
    <row r="190" spans="1:4" x14ac:dyDescent="0.25">
      <c r="A190" s="4">
        <v>190</v>
      </c>
      <c r="B190" s="12">
        <f t="shared" si="7"/>
        <v>1885</v>
      </c>
      <c r="C190" s="12">
        <f t="shared" si="6"/>
        <v>1895</v>
      </c>
      <c r="D190" s="12">
        <f t="shared" si="8"/>
        <v>178605</v>
      </c>
    </row>
    <row r="191" spans="1:4" x14ac:dyDescent="0.25">
      <c r="A191" s="4">
        <v>191</v>
      </c>
      <c r="B191" s="12">
        <f t="shared" si="7"/>
        <v>1895</v>
      </c>
      <c r="C191" s="12">
        <f t="shared" si="6"/>
        <v>1905</v>
      </c>
      <c r="D191" s="12">
        <f t="shared" si="8"/>
        <v>180500</v>
      </c>
    </row>
    <row r="192" spans="1:4" x14ac:dyDescent="0.25">
      <c r="A192" s="4">
        <v>192</v>
      </c>
      <c r="B192" s="12">
        <f t="shared" si="7"/>
        <v>1905</v>
      </c>
      <c r="C192" s="12">
        <f t="shared" si="6"/>
        <v>1915</v>
      </c>
      <c r="D192" s="12">
        <f t="shared" si="8"/>
        <v>182405</v>
      </c>
    </row>
    <row r="193" spans="1:4" x14ac:dyDescent="0.25">
      <c r="A193" s="4">
        <v>193</v>
      </c>
      <c r="B193" s="12">
        <f t="shared" si="7"/>
        <v>1915</v>
      </c>
      <c r="C193" s="12">
        <f t="shared" si="6"/>
        <v>1925</v>
      </c>
      <c r="D193" s="12">
        <f t="shared" si="8"/>
        <v>184320</v>
      </c>
    </row>
    <row r="194" spans="1:4" x14ac:dyDescent="0.25">
      <c r="A194" s="4">
        <v>194</v>
      </c>
      <c r="B194" s="12">
        <f t="shared" si="7"/>
        <v>1925</v>
      </c>
      <c r="C194" s="12">
        <f t="shared" si="6"/>
        <v>1935</v>
      </c>
      <c r="D194" s="12">
        <f t="shared" si="8"/>
        <v>186245</v>
      </c>
    </row>
    <row r="195" spans="1:4" x14ac:dyDescent="0.25">
      <c r="A195" s="4">
        <v>195</v>
      </c>
      <c r="B195" s="12">
        <f t="shared" si="7"/>
        <v>1935</v>
      </c>
      <c r="C195" s="12">
        <f t="shared" ref="C195:C258" si="9">A195*10-5</f>
        <v>1945</v>
      </c>
      <c r="D195" s="12">
        <f t="shared" si="8"/>
        <v>188180</v>
      </c>
    </row>
    <row r="196" spans="1:4" x14ac:dyDescent="0.25">
      <c r="A196" s="4">
        <v>196</v>
      </c>
      <c r="B196" s="12">
        <f t="shared" ref="B196:B259" si="10">C195</f>
        <v>1945</v>
      </c>
      <c r="C196" s="12">
        <f t="shared" si="9"/>
        <v>1955</v>
      </c>
      <c r="D196" s="12">
        <f t="shared" ref="D196:D259" si="11">B196+D195</f>
        <v>190125</v>
      </c>
    </row>
    <row r="197" spans="1:4" x14ac:dyDescent="0.25">
      <c r="A197" s="4">
        <v>197</v>
      </c>
      <c r="B197" s="12">
        <f t="shared" si="10"/>
        <v>1955</v>
      </c>
      <c r="C197" s="12">
        <f t="shared" si="9"/>
        <v>1965</v>
      </c>
      <c r="D197" s="12">
        <f t="shared" si="11"/>
        <v>192080</v>
      </c>
    </row>
    <row r="198" spans="1:4" x14ac:dyDescent="0.25">
      <c r="A198" s="4">
        <v>198</v>
      </c>
      <c r="B198" s="12">
        <f t="shared" si="10"/>
        <v>1965</v>
      </c>
      <c r="C198" s="12">
        <f t="shared" si="9"/>
        <v>1975</v>
      </c>
      <c r="D198" s="12">
        <f t="shared" si="11"/>
        <v>194045</v>
      </c>
    </row>
    <row r="199" spans="1:4" x14ac:dyDescent="0.25">
      <c r="A199" s="4">
        <v>199</v>
      </c>
      <c r="B199" s="12">
        <f t="shared" si="10"/>
        <v>1975</v>
      </c>
      <c r="C199" s="12">
        <f t="shared" si="9"/>
        <v>1985</v>
      </c>
      <c r="D199" s="12">
        <f t="shared" si="11"/>
        <v>196020</v>
      </c>
    </row>
    <row r="200" spans="1:4" x14ac:dyDescent="0.25">
      <c r="A200" s="4">
        <v>200</v>
      </c>
      <c r="B200" s="12">
        <f t="shared" si="10"/>
        <v>1985</v>
      </c>
      <c r="C200" s="12">
        <f t="shared" si="9"/>
        <v>1995</v>
      </c>
      <c r="D200" s="12">
        <f t="shared" si="11"/>
        <v>198005</v>
      </c>
    </row>
    <row r="201" spans="1:4" x14ac:dyDescent="0.25">
      <c r="A201" s="4">
        <v>201</v>
      </c>
      <c r="B201" s="12">
        <f t="shared" si="10"/>
        <v>1995</v>
      </c>
      <c r="C201" s="12">
        <f t="shared" si="9"/>
        <v>2005</v>
      </c>
      <c r="D201" s="12">
        <f t="shared" si="11"/>
        <v>200000</v>
      </c>
    </row>
    <row r="202" spans="1:4" x14ac:dyDescent="0.25">
      <c r="A202" s="4">
        <v>202</v>
      </c>
      <c r="B202" s="12">
        <f t="shared" si="10"/>
        <v>2005</v>
      </c>
      <c r="C202" s="12">
        <f t="shared" si="9"/>
        <v>2015</v>
      </c>
      <c r="D202" s="12">
        <f t="shared" si="11"/>
        <v>202005</v>
      </c>
    </row>
    <row r="203" spans="1:4" x14ac:dyDescent="0.25">
      <c r="A203" s="4">
        <v>203</v>
      </c>
      <c r="B203" s="12">
        <f t="shared" si="10"/>
        <v>2015</v>
      </c>
      <c r="C203" s="12">
        <f t="shared" si="9"/>
        <v>2025</v>
      </c>
      <c r="D203" s="12">
        <f t="shared" si="11"/>
        <v>204020</v>
      </c>
    </row>
    <row r="204" spans="1:4" x14ac:dyDescent="0.25">
      <c r="A204" s="4">
        <v>204</v>
      </c>
      <c r="B204" s="12">
        <f t="shared" si="10"/>
        <v>2025</v>
      </c>
      <c r="C204" s="12">
        <f t="shared" si="9"/>
        <v>2035</v>
      </c>
      <c r="D204" s="12">
        <f t="shared" si="11"/>
        <v>206045</v>
      </c>
    </row>
    <row r="205" spans="1:4" x14ac:dyDescent="0.25">
      <c r="A205" s="4">
        <v>205</v>
      </c>
      <c r="B205" s="12">
        <f t="shared" si="10"/>
        <v>2035</v>
      </c>
      <c r="C205" s="12">
        <f t="shared" si="9"/>
        <v>2045</v>
      </c>
      <c r="D205" s="12">
        <f t="shared" si="11"/>
        <v>208080</v>
      </c>
    </row>
    <row r="206" spans="1:4" x14ac:dyDescent="0.25">
      <c r="A206" s="4">
        <v>206</v>
      </c>
      <c r="B206" s="12">
        <f t="shared" si="10"/>
        <v>2045</v>
      </c>
      <c r="C206" s="12">
        <f t="shared" si="9"/>
        <v>2055</v>
      </c>
      <c r="D206" s="12">
        <f t="shared" si="11"/>
        <v>210125</v>
      </c>
    </row>
    <row r="207" spans="1:4" x14ac:dyDescent="0.25">
      <c r="A207" s="4">
        <v>207</v>
      </c>
      <c r="B207" s="12">
        <f t="shared" si="10"/>
        <v>2055</v>
      </c>
      <c r="C207" s="12">
        <f t="shared" si="9"/>
        <v>2065</v>
      </c>
      <c r="D207" s="12">
        <f t="shared" si="11"/>
        <v>212180</v>
      </c>
    </row>
    <row r="208" spans="1:4" x14ac:dyDescent="0.25">
      <c r="A208" s="4">
        <v>208</v>
      </c>
      <c r="B208" s="12">
        <f t="shared" si="10"/>
        <v>2065</v>
      </c>
      <c r="C208" s="12">
        <f t="shared" si="9"/>
        <v>2075</v>
      </c>
      <c r="D208" s="12">
        <f t="shared" si="11"/>
        <v>214245</v>
      </c>
    </row>
    <row r="209" spans="1:4" x14ac:dyDescent="0.25">
      <c r="A209" s="4">
        <v>209</v>
      </c>
      <c r="B209" s="12">
        <f t="shared" si="10"/>
        <v>2075</v>
      </c>
      <c r="C209" s="12">
        <f t="shared" si="9"/>
        <v>2085</v>
      </c>
      <c r="D209" s="12">
        <f t="shared" si="11"/>
        <v>216320</v>
      </c>
    </row>
    <row r="210" spans="1:4" x14ac:dyDescent="0.25">
      <c r="A210" s="4">
        <v>210</v>
      </c>
      <c r="B210" s="12">
        <f t="shared" si="10"/>
        <v>2085</v>
      </c>
      <c r="C210" s="12">
        <f t="shared" si="9"/>
        <v>2095</v>
      </c>
      <c r="D210" s="12">
        <f t="shared" si="11"/>
        <v>218405</v>
      </c>
    </row>
    <row r="211" spans="1:4" x14ac:dyDescent="0.25">
      <c r="A211" s="4">
        <v>211</v>
      </c>
      <c r="B211" s="12">
        <f t="shared" si="10"/>
        <v>2095</v>
      </c>
      <c r="C211" s="12">
        <f t="shared" si="9"/>
        <v>2105</v>
      </c>
      <c r="D211" s="12">
        <f t="shared" si="11"/>
        <v>220500</v>
      </c>
    </row>
    <row r="212" spans="1:4" x14ac:dyDescent="0.25">
      <c r="A212" s="4">
        <v>212</v>
      </c>
      <c r="B212" s="12">
        <f t="shared" si="10"/>
        <v>2105</v>
      </c>
      <c r="C212" s="12">
        <f t="shared" si="9"/>
        <v>2115</v>
      </c>
      <c r="D212" s="12">
        <f t="shared" si="11"/>
        <v>222605</v>
      </c>
    </row>
    <row r="213" spans="1:4" x14ac:dyDescent="0.25">
      <c r="A213" s="4">
        <v>213</v>
      </c>
      <c r="B213" s="12">
        <f t="shared" si="10"/>
        <v>2115</v>
      </c>
      <c r="C213" s="12">
        <f t="shared" si="9"/>
        <v>2125</v>
      </c>
      <c r="D213" s="12">
        <f t="shared" si="11"/>
        <v>224720</v>
      </c>
    </row>
    <row r="214" spans="1:4" x14ac:dyDescent="0.25">
      <c r="A214" s="4">
        <v>214</v>
      </c>
      <c r="B214" s="12">
        <f t="shared" si="10"/>
        <v>2125</v>
      </c>
      <c r="C214" s="12">
        <f t="shared" si="9"/>
        <v>2135</v>
      </c>
      <c r="D214" s="12">
        <f t="shared" si="11"/>
        <v>226845</v>
      </c>
    </row>
    <row r="215" spans="1:4" x14ac:dyDescent="0.25">
      <c r="A215" s="4">
        <v>215</v>
      </c>
      <c r="B215" s="12">
        <f t="shared" si="10"/>
        <v>2135</v>
      </c>
      <c r="C215" s="12">
        <f t="shared" si="9"/>
        <v>2145</v>
      </c>
      <c r="D215" s="12">
        <f t="shared" si="11"/>
        <v>228980</v>
      </c>
    </row>
    <row r="216" spans="1:4" x14ac:dyDescent="0.25">
      <c r="A216" s="4">
        <v>216</v>
      </c>
      <c r="B216" s="12">
        <f t="shared" si="10"/>
        <v>2145</v>
      </c>
      <c r="C216" s="12">
        <f t="shared" si="9"/>
        <v>2155</v>
      </c>
      <c r="D216" s="12">
        <f t="shared" si="11"/>
        <v>231125</v>
      </c>
    </row>
    <row r="217" spans="1:4" x14ac:dyDescent="0.25">
      <c r="A217" s="4">
        <v>217</v>
      </c>
      <c r="B217" s="12">
        <f t="shared" si="10"/>
        <v>2155</v>
      </c>
      <c r="C217" s="12">
        <f t="shared" si="9"/>
        <v>2165</v>
      </c>
      <c r="D217" s="12">
        <f t="shared" si="11"/>
        <v>233280</v>
      </c>
    </row>
    <row r="218" spans="1:4" x14ac:dyDescent="0.25">
      <c r="A218" s="4">
        <v>218</v>
      </c>
      <c r="B218" s="12">
        <f t="shared" si="10"/>
        <v>2165</v>
      </c>
      <c r="C218" s="12">
        <f t="shared" si="9"/>
        <v>2175</v>
      </c>
      <c r="D218" s="12">
        <f t="shared" si="11"/>
        <v>235445</v>
      </c>
    </row>
    <row r="219" spans="1:4" x14ac:dyDescent="0.25">
      <c r="A219" s="4">
        <v>219</v>
      </c>
      <c r="B219" s="12">
        <f t="shared" si="10"/>
        <v>2175</v>
      </c>
      <c r="C219" s="12">
        <f t="shared" si="9"/>
        <v>2185</v>
      </c>
      <c r="D219" s="12">
        <f t="shared" si="11"/>
        <v>237620</v>
      </c>
    </row>
    <row r="220" spans="1:4" x14ac:dyDescent="0.25">
      <c r="A220" s="4">
        <v>220</v>
      </c>
      <c r="B220" s="12">
        <f t="shared" si="10"/>
        <v>2185</v>
      </c>
      <c r="C220" s="12">
        <f t="shared" si="9"/>
        <v>2195</v>
      </c>
      <c r="D220" s="12">
        <f t="shared" si="11"/>
        <v>239805</v>
      </c>
    </row>
    <row r="221" spans="1:4" x14ac:dyDescent="0.25">
      <c r="A221" s="4">
        <v>221</v>
      </c>
      <c r="B221" s="12">
        <f t="shared" si="10"/>
        <v>2195</v>
      </c>
      <c r="C221" s="12">
        <f t="shared" si="9"/>
        <v>2205</v>
      </c>
      <c r="D221" s="12">
        <f t="shared" si="11"/>
        <v>242000</v>
      </c>
    </row>
    <row r="222" spans="1:4" x14ac:dyDescent="0.25">
      <c r="A222" s="4">
        <v>222</v>
      </c>
      <c r="B222" s="12">
        <f t="shared" si="10"/>
        <v>2205</v>
      </c>
      <c r="C222" s="12">
        <f t="shared" si="9"/>
        <v>2215</v>
      </c>
      <c r="D222" s="12">
        <f t="shared" si="11"/>
        <v>244205</v>
      </c>
    </row>
    <row r="223" spans="1:4" x14ac:dyDescent="0.25">
      <c r="A223" s="4">
        <v>223</v>
      </c>
      <c r="B223" s="12">
        <f t="shared" si="10"/>
        <v>2215</v>
      </c>
      <c r="C223" s="12">
        <f t="shared" si="9"/>
        <v>2225</v>
      </c>
      <c r="D223" s="12">
        <f t="shared" si="11"/>
        <v>246420</v>
      </c>
    </row>
    <row r="224" spans="1:4" x14ac:dyDescent="0.25">
      <c r="A224" s="4">
        <v>224</v>
      </c>
      <c r="B224" s="12">
        <f t="shared" si="10"/>
        <v>2225</v>
      </c>
      <c r="C224" s="12">
        <f t="shared" si="9"/>
        <v>2235</v>
      </c>
      <c r="D224" s="12">
        <f t="shared" si="11"/>
        <v>248645</v>
      </c>
    </row>
    <row r="225" spans="1:4" x14ac:dyDescent="0.25">
      <c r="A225" s="4">
        <v>225</v>
      </c>
      <c r="B225" s="12">
        <f t="shared" si="10"/>
        <v>2235</v>
      </c>
      <c r="C225" s="12">
        <f t="shared" si="9"/>
        <v>2245</v>
      </c>
      <c r="D225" s="12">
        <f t="shared" si="11"/>
        <v>250880</v>
      </c>
    </row>
    <row r="226" spans="1:4" x14ac:dyDescent="0.25">
      <c r="A226" s="4">
        <v>226</v>
      </c>
      <c r="B226" s="12">
        <f t="shared" si="10"/>
        <v>2245</v>
      </c>
      <c r="C226" s="12">
        <f t="shared" si="9"/>
        <v>2255</v>
      </c>
      <c r="D226" s="12">
        <f t="shared" si="11"/>
        <v>253125</v>
      </c>
    </row>
    <row r="227" spans="1:4" x14ac:dyDescent="0.25">
      <c r="A227" s="4">
        <v>227</v>
      </c>
      <c r="B227" s="12">
        <f t="shared" si="10"/>
        <v>2255</v>
      </c>
      <c r="C227" s="12">
        <f t="shared" si="9"/>
        <v>2265</v>
      </c>
      <c r="D227" s="12">
        <f t="shared" si="11"/>
        <v>255380</v>
      </c>
    </row>
    <row r="228" spans="1:4" x14ac:dyDescent="0.25">
      <c r="A228" s="4">
        <v>228</v>
      </c>
      <c r="B228" s="12">
        <f t="shared" si="10"/>
        <v>2265</v>
      </c>
      <c r="C228" s="12">
        <f t="shared" si="9"/>
        <v>2275</v>
      </c>
      <c r="D228" s="12">
        <f t="shared" si="11"/>
        <v>257645</v>
      </c>
    </row>
    <row r="229" spans="1:4" x14ac:dyDescent="0.25">
      <c r="A229" s="4">
        <v>229</v>
      </c>
      <c r="B229" s="12">
        <f t="shared" si="10"/>
        <v>2275</v>
      </c>
      <c r="C229" s="12">
        <f t="shared" si="9"/>
        <v>2285</v>
      </c>
      <c r="D229" s="12">
        <f t="shared" si="11"/>
        <v>259920</v>
      </c>
    </row>
    <row r="230" spans="1:4" x14ac:dyDescent="0.25">
      <c r="A230" s="4">
        <v>230</v>
      </c>
      <c r="B230" s="12">
        <f t="shared" si="10"/>
        <v>2285</v>
      </c>
      <c r="C230" s="12">
        <f t="shared" si="9"/>
        <v>2295</v>
      </c>
      <c r="D230" s="12">
        <f t="shared" si="11"/>
        <v>262205</v>
      </c>
    </row>
    <row r="231" spans="1:4" x14ac:dyDescent="0.25">
      <c r="A231" s="4">
        <v>231</v>
      </c>
      <c r="B231" s="12">
        <f t="shared" si="10"/>
        <v>2295</v>
      </c>
      <c r="C231" s="12">
        <f t="shared" si="9"/>
        <v>2305</v>
      </c>
      <c r="D231" s="12">
        <f t="shared" si="11"/>
        <v>264500</v>
      </c>
    </row>
    <row r="232" spans="1:4" x14ac:dyDescent="0.25">
      <c r="A232" s="4">
        <v>232</v>
      </c>
      <c r="B232" s="12">
        <f t="shared" si="10"/>
        <v>2305</v>
      </c>
      <c r="C232" s="12">
        <f t="shared" si="9"/>
        <v>2315</v>
      </c>
      <c r="D232" s="12">
        <f t="shared" si="11"/>
        <v>266805</v>
      </c>
    </row>
    <row r="233" spans="1:4" x14ac:dyDescent="0.25">
      <c r="A233" s="4">
        <v>233</v>
      </c>
      <c r="B233" s="12">
        <f t="shared" si="10"/>
        <v>2315</v>
      </c>
      <c r="C233" s="12">
        <f t="shared" si="9"/>
        <v>2325</v>
      </c>
      <c r="D233" s="12">
        <f t="shared" si="11"/>
        <v>269120</v>
      </c>
    </row>
    <row r="234" spans="1:4" x14ac:dyDescent="0.25">
      <c r="A234" s="4">
        <v>234</v>
      </c>
      <c r="B234" s="12">
        <f t="shared" si="10"/>
        <v>2325</v>
      </c>
      <c r="C234" s="12">
        <f t="shared" si="9"/>
        <v>2335</v>
      </c>
      <c r="D234" s="12">
        <f t="shared" si="11"/>
        <v>271445</v>
      </c>
    </row>
    <row r="235" spans="1:4" x14ac:dyDescent="0.25">
      <c r="A235" s="4">
        <v>235</v>
      </c>
      <c r="B235" s="12">
        <f t="shared" si="10"/>
        <v>2335</v>
      </c>
      <c r="C235" s="12">
        <f t="shared" si="9"/>
        <v>2345</v>
      </c>
      <c r="D235" s="12">
        <f t="shared" si="11"/>
        <v>273780</v>
      </c>
    </row>
    <row r="236" spans="1:4" x14ac:dyDescent="0.25">
      <c r="A236" s="4">
        <v>236</v>
      </c>
      <c r="B236" s="12">
        <f t="shared" si="10"/>
        <v>2345</v>
      </c>
      <c r="C236" s="12">
        <f t="shared" si="9"/>
        <v>2355</v>
      </c>
      <c r="D236" s="12">
        <f t="shared" si="11"/>
        <v>276125</v>
      </c>
    </row>
    <row r="237" spans="1:4" x14ac:dyDescent="0.25">
      <c r="A237" s="4">
        <v>237</v>
      </c>
      <c r="B237" s="12">
        <f t="shared" si="10"/>
        <v>2355</v>
      </c>
      <c r="C237" s="12">
        <f t="shared" si="9"/>
        <v>2365</v>
      </c>
      <c r="D237" s="12">
        <f t="shared" si="11"/>
        <v>278480</v>
      </c>
    </row>
    <row r="238" spans="1:4" x14ac:dyDescent="0.25">
      <c r="A238" s="4">
        <v>238</v>
      </c>
      <c r="B238" s="12">
        <f t="shared" si="10"/>
        <v>2365</v>
      </c>
      <c r="C238" s="12">
        <f t="shared" si="9"/>
        <v>2375</v>
      </c>
      <c r="D238" s="12">
        <f t="shared" si="11"/>
        <v>280845</v>
      </c>
    </row>
    <row r="239" spans="1:4" x14ac:dyDescent="0.25">
      <c r="A239" s="4">
        <v>239</v>
      </c>
      <c r="B239" s="12">
        <f t="shared" si="10"/>
        <v>2375</v>
      </c>
      <c r="C239" s="12">
        <f t="shared" si="9"/>
        <v>2385</v>
      </c>
      <c r="D239" s="12">
        <f t="shared" si="11"/>
        <v>283220</v>
      </c>
    </row>
    <row r="240" spans="1:4" x14ac:dyDescent="0.25">
      <c r="A240" s="4">
        <v>240</v>
      </c>
      <c r="B240" s="12">
        <f t="shared" si="10"/>
        <v>2385</v>
      </c>
      <c r="C240" s="12">
        <f t="shared" si="9"/>
        <v>2395</v>
      </c>
      <c r="D240" s="12">
        <f t="shared" si="11"/>
        <v>285605</v>
      </c>
    </row>
    <row r="241" spans="1:4" x14ac:dyDescent="0.25">
      <c r="A241" s="4">
        <v>241</v>
      </c>
      <c r="B241" s="12">
        <f t="shared" si="10"/>
        <v>2395</v>
      </c>
      <c r="C241" s="12">
        <f t="shared" si="9"/>
        <v>2405</v>
      </c>
      <c r="D241" s="12">
        <f t="shared" si="11"/>
        <v>288000</v>
      </c>
    </row>
    <row r="242" spans="1:4" x14ac:dyDescent="0.25">
      <c r="A242" s="4">
        <v>242</v>
      </c>
      <c r="B242" s="12">
        <f t="shared" si="10"/>
        <v>2405</v>
      </c>
      <c r="C242" s="12">
        <f t="shared" si="9"/>
        <v>2415</v>
      </c>
      <c r="D242" s="12">
        <f t="shared" si="11"/>
        <v>290405</v>
      </c>
    </row>
    <row r="243" spans="1:4" x14ac:dyDescent="0.25">
      <c r="A243" s="4">
        <v>243</v>
      </c>
      <c r="B243" s="12">
        <f t="shared" si="10"/>
        <v>2415</v>
      </c>
      <c r="C243" s="12">
        <f t="shared" si="9"/>
        <v>2425</v>
      </c>
      <c r="D243" s="12">
        <f t="shared" si="11"/>
        <v>292820</v>
      </c>
    </row>
    <row r="244" spans="1:4" x14ac:dyDescent="0.25">
      <c r="A244" s="4">
        <v>244</v>
      </c>
      <c r="B244" s="12">
        <f t="shared" si="10"/>
        <v>2425</v>
      </c>
      <c r="C244" s="12">
        <f t="shared" si="9"/>
        <v>2435</v>
      </c>
      <c r="D244" s="12">
        <f t="shared" si="11"/>
        <v>295245</v>
      </c>
    </row>
    <row r="245" spans="1:4" x14ac:dyDescent="0.25">
      <c r="A245" s="4">
        <v>245</v>
      </c>
      <c r="B245" s="12">
        <f t="shared" si="10"/>
        <v>2435</v>
      </c>
      <c r="C245" s="12">
        <f t="shared" si="9"/>
        <v>2445</v>
      </c>
      <c r="D245" s="12">
        <f t="shared" si="11"/>
        <v>297680</v>
      </c>
    </row>
    <row r="246" spans="1:4" x14ac:dyDescent="0.25">
      <c r="A246" s="4">
        <v>246</v>
      </c>
      <c r="B246" s="12">
        <f t="shared" si="10"/>
        <v>2445</v>
      </c>
      <c r="C246" s="12">
        <f t="shared" si="9"/>
        <v>2455</v>
      </c>
      <c r="D246" s="12">
        <f t="shared" si="11"/>
        <v>300125</v>
      </c>
    </row>
    <row r="247" spans="1:4" x14ac:dyDescent="0.25">
      <c r="A247" s="4">
        <v>247</v>
      </c>
      <c r="B247" s="12">
        <f t="shared" si="10"/>
        <v>2455</v>
      </c>
      <c r="C247" s="12">
        <f t="shared" si="9"/>
        <v>2465</v>
      </c>
      <c r="D247" s="12">
        <f t="shared" si="11"/>
        <v>302580</v>
      </c>
    </row>
    <row r="248" spans="1:4" x14ac:dyDescent="0.25">
      <c r="A248" s="4">
        <v>248</v>
      </c>
      <c r="B248" s="12">
        <f t="shared" si="10"/>
        <v>2465</v>
      </c>
      <c r="C248" s="12">
        <f t="shared" si="9"/>
        <v>2475</v>
      </c>
      <c r="D248" s="12">
        <f t="shared" si="11"/>
        <v>305045</v>
      </c>
    </row>
    <row r="249" spans="1:4" x14ac:dyDescent="0.25">
      <c r="A249" s="4">
        <v>249</v>
      </c>
      <c r="B249" s="12">
        <f t="shared" si="10"/>
        <v>2475</v>
      </c>
      <c r="C249" s="12">
        <f t="shared" si="9"/>
        <v>2485</v>
      </c>
      <c r="D249" s="12">
        <f t="shared" si="11"/>
        <v>307520</v>
      </c>
    </row>
    <row r="250" spans="1:4" x14ac:dyDescent="0.25">
      <c r="A250" s="4">
        <v>250</v>
      </c>
      <c r="B250" s="12">
        <f t="shared" si="10"/>
        <v>2485</v>
      </c>
      <c r="C250" s="12">
        <f t="shared" si="9"/>
        <v>2495</v>
      </c>
      <c r="D250" s="12">
        <f t="shared" si="11"/>
        <v>310005</v>
      </c>
    </row>
    <row r="251" spans="1:4" x14ac:dyDescent="0.25">
      <c r="A251" s="4">
        <v>251</v>
      </c>
      <c r="B251" s="12">
        <f t="shared" si="10"/>
        <v>2495</v>
      </c>
      <c r="C251" s="12">
        <f t="shared" si="9"/>
        <v>2505</v>
      </c>
      <c r="D251" s="12">
        <f t="shared" si="11"/>
        <v>312500</v>
      </c>
    </row>
    <row r="252" spans="1:4" x14ac:dyDescent="0.25">
      <c r="A252" s="4">
        <v>252</v>
      </c>
      <c r="B252" s="12">
        <f t="shared" si="10"/>
        <v>2505</v>
      </c>
      <c r="C252" s="12">
        <f t="shared" si="9"/>
        <v>2515</v>
      </c>
      <c r="D252" s="12">
        <f t="shared" si="11"/>
        <v>315005</v>
      </c>
    </row>
    <row r="253" spans="1:4" x14ac:dyDescent="0.25">
      <c r="A253" s="4">
        <v>253</v>
      </c>
      <c r="B253" s="12">
        <f t="shared" si="10"/>
        <v>2515</v>
      </c>
      <c r="C253" s="12">
        <f t="shared" si="9"/>
        <v>2525</v>
      </c>
      <c r="D253" s="12">
        <f t="shared" si="11"/>
        <v>317520</v>
      </c>
    </row>
    <row r="254" spans="1:4" x14ac:dyDescent="0.25">
      <c r="A254" s="4">
        <v>254</v>
      </c>
      <c r="B254" s="12">
        <f t="shared" si="10"/>
        <v>2525</v>
      </c>
      <c r="C254" s="12">
        <f t="shared" si="9"/>
        <v>2535</v>
      </c>
      <c r="D254" s="12">
        <f t="shared" si="11"/>
        <v>320045</v>
      </c>
    </row>
    <row r="255" spans="1:4" x14ac:dyDescent="0.25">
      <c r="A255" s="4">
        <v>255</v>
      </c>
      <c r="B255" s="12">
        <f t="shared" si="10"/>
        <v>2535</v>
      </c>
      <c r="C255" s="12">
        <f t="shared" si="9"/>
        <v>2545</v>
      </c>
      <c r="D255" s="12">
        <f t="shared" si="11"/>
        <v>322580</v>
      </c>
    </row>
    <row r="256" spans="1:4" x14ac:dyDescent="0.25">
      <c r="A256" s="4">
        <v>256</v>
      </c>
      <c r="B256" s="12">
        <f t="shared" si="10"/>
        <v>2545</v>
      </c>
      <c r="C256" s="12">
        <f t="shared" si="9"/>
        <v>2555</v>
      </c>
      <c r="D256" s="12">
        <f t="shared" si="11"/>
        <v>325125</v>
      </c>
    </row>
    <row r="257" spans="1:4" x14ac:dyDescent="0.25">
      <c r="A257" s="4">
        <v>257</v>
      </c>
      <c r="B257" s="12">
        <f t="shared" si="10"/>
        <v>2555</v>
      </c>
      <c r="C257" s="12">
        <f t="shared" si="9"/>
        <v>2565</v>
      </c>
      <c r="D257" s="12">
        <f t="shared" si="11"/>
        <v>327680</v>
      </c>
    </row>
    <row r="258" spans="1:4" x14ac:dyDescent="0.25">
      <c r="A258" s="4">
        <v>258</v>
      </c>
      <c r="B258" s="12">
        <f t="shared" si="10"/>
        <v>2565</v>
      </c>
      <c r="C258" s="12">
        <f t="shared" si="9"/>
        <v>2575</v>
      </c>
      <c r="D258" s="12">
        <f t="shared" si="11"/>
        <v>330245</v>
      </c>
    </row>
    <row r="259" spans="1:4" x14ac:dyDescent="0.25">
      <c r="A259" s="4">
        <v>259</v>
      </c>
      <c r="B259" s="12">
        <f t="shared" si="10"/>
        <v>2575</v>
      </c>
      <c r="C259" s="12">
        <f t="shared" ref="C259:C322" si="12">A259*10-5</f>
        <v>2585</v>
      </c>
      <c r="D259" s="12">
        <f t="shared" si="11"/>
        <v>332820</v>
      </c>
    </row>
    <row r="260" spans="1:4" x14ac:dyDescent="0.25">
      <c r="A260" s="4">
        <v>260</v>
      </c>
      <c r="B260" s="12">
        <f t="shared" ref="B260:B323" si="13">C259</f>
        <v>2585</v>
      </c>
      <c r="C260" s="12">
        <f t="shared" si="12"/>
        <v>2595</v>
      </c>
      <c r="D260" s="12">
        <f t="shared" ref="D260:D323" si="14">B260+D259</f>
        <v>335405</v>
      </c>
    </row>
    <row r="261" spans="1:4" x14ac:dyDescent="0.25">
      <c r="A261" s="4">
        <v>261</v>
      </c>
      <c r="B261" s="12">
        <f t="shared" si="13"/>
        <v>2595</v>
      </c>
      <c r="C261" s="12">
        <f t="shared" si="12"/>
        <v>2605</v>
      </c>
      <c r="D261" s="12">
        <f t="shared" si="14"/>
        <v>338000</v>
      </c>
    </row>
    <row r="262" spans="1:4" x14ac:dyDescent="0.25">
      <c r="A262" s="4">
        <v>262</v>
      </c>
      <c r="B262" s="12">
        <f t="shared" si="13"/>
        <v>2605</v>
      </c>
      <c r="C262" s="12">
        <f t="shared" si="12"/>
        <v>2615</v>
      </c>
      <c r="D262" s="12">
        <f t="shared" si="14"/>
        <v>340605</v>
      </c>
    </row>
    <row r="263" spans="1:4" x14ac:dyDescent="0.25">
      <c r="A263" s="4">
        <v>263</v>
      </c>
      <c r="B263" s="12">
        <f t="shared" si="13"/>
        <v>2615</v>
      </c>
      <c r="C263" s="12">
        <f t="shared" si="12"/>
        <v>2625</v>
      </c>
      <c r="D263" s="12">
        <f t="shared" si="14"/>
        <v>343220</v>
      </c>
    </row>
    <row r="264" spans="1:4" x14ac:dyDescent="0.25">
      <c r="A264" s="4">
        <v>264</v>
      </c>
      <c r="B264" s="12">
        <f t="shared" si="13"/>
        <v>2625</v>
      </c>
      <c r="C264" s="12">
        <f t="shared" si="12"/>
        <v>2635</v>
      </c>
      <c r="D264" s="12">
        <f t="shared" si="14"/>
        <v>345845</v>
      </c>
    </row>
    <row r="265" spans="1:4" x14ac:dyDescent="0.25">
      <c r="A265" s="4">
        <v>265</v>
      </c>
      <c r="B265" s="12">
        <f t="shared" si="13"/>
        <v>2635</v>
      </c>
      <c r="C265" s="12">
        <f t="shared" si="12"/>
        <v>2645</v>
      </c>
      <c r="D265" s="12">
        <f t="shared" si="14"/>
        <v>348480</v>
      </c>
    </row>
    <row r="266" spans="1:4" x14ac:dyDescent="0.25">
      <c r="A266" s="4">
        <v>266</v>
      </c>
      <c r="B266" s="12">
        <f t="shared" si="13"/>
        <v>2645</v>
      </c>
      <c r="C266" s="12">
        <f t="shared" si="12"/>
        <v>2655</v>
      </c>
      <c r="D266" s="12">
        <f t="shared" si="14"/>
        <v>351125</v>
      </c>
    </row>
    <row r="267" spans="1:4" x14ac:dyDescent="0.25">
      <c r="A267" s="4">
        <v>267</v>
      </c>
      <c r="B267" s="12">
        <f t="shared" si="13"/>
        <v>2655</v>
      </c>
      <c r="C267" s="12">
        <f t="shared" si="12"/>
        <v>2665</v>
      </c>
      <c r="D267" s="12">
        <f t="shared" si="14"/>
        <v>353780</v>
      </c>
    </row>
    <row r="268" spans="1:4" x14ac:dyDescent="0.25">
      <c r="A268" s="4">
        <v>268</v>
      </c>
      <c r="B268" s="12">
        <f t="shared" si="13"/>
        <v>2665</v>
      </c>
      <c r="C268" s="12">
        <f t="shared" si="12"/>
        <v>2675</v>
      </c>
      <c r="D268" s="12">
        <f t="shared" si="14"/>
        <v>356445</v>
      </c>
    </row>
    <row r="269" spans="1:4" x14ac:dyDescent="0.25">
      <c r="A269" s="4">
        <v>269</v>
      </c>
      <c r="B269" s="12">
        <f t="shared" si="13"/>
        <v>2675</v>
      </c>
      <c r="C269" s="12">
        <f t="shared" si="12"/>
        <v>2685</v>
      </c>
      <c r="D269" s="12">
        <f t="shared" si="14"/>
        <v>359120</v>
      </c>
    </row>
    <row r="270" spans="1:4" x14ac:dyDescent="0.25">
      <c r="A270" s="4">
        <v>270</v>
      </c>
      <c r="B270" s="12">
        <f t="shared" si="13"/>
        <v>2685</v>
      </c>
      <c r="C270" s="12">
        <f t="shared" si="12"/>
        <v>2695</v>
      </c>
      <c r="D270" s="12">
        <f t="shared" si="14"/>
        <v>361805</v>
      </c>
    </row>
    <row r="271" spans="1:4" x14ac:dyDescent="0.25">
      <c r="A271" s="4">
        <v>271</v>
      </c>
      <c r="B271" s="12">
        <f t="shared" si="13"/>
        <v>2695</v>
      </c>
      <c r="C271" s="12">
        <f t="shared" si="12"/>
        <v>2705</v>
      </c>
      <c r="D271" s="12">
        <f t="shared" si="14"/>
        <v>364500</v>
      </c>
    </row>
    <row r="272" spans="1:4" x14ac:dyDescent="0.25">
      <c r="A272" s="4">
        <v>272</v>
      </c>
      <c r="B272" s="12">
        <f t="shared" si="13"/>
        <v>2705</v>
      </c>
      <c r="C272" s="12">
        <f t="shared" si="12"/>
        <v>2715</v>
      </c>
      <c r="D272" s="12">
        <f t="shared" si="14"/>
        <v>367205</v>
      </c>
    </row>
    <row r="273" spans="1:4" x14ac:dyDescent="0.25">
      <c r="A273" s="4">
        <v>273</v>
      </c>
      <c r="B273" s="12">
        <f t="shared" si="13"/>
        <v>2715</v>
      </c>
      <c r="C273" s="12">
        <f t="shared" si="12"/>
        <v>2725</v>
      </c>
      <c r="D273" s="12">
        <f t="shared" si="14"/>
        <v>369920</v>
      </c>
    </row>
    <row r="274" spans="1:4" x14ac:dyDescent="0.25">
      <c r="A274" s="4">
        <v>274</v>
      </c>
      <c r="B274" s="12">
        <f t="shared" si="13"/>
        <v>2725</v>
      </c>
      <c r="C274" s="12">
        <f t="shared" si="12"/>
        <v>2735</v>
      </c>
      <c r="D274" s="12">
        <f t="shared" si="14"/>
        <v>372645</v>
      </c>
    </row>
    <row r="275" spans="1:4" x14ac:dyDescent="0.25">
      <c r="A275" s="4">
        <v>275</v>
      </c>
      <c r="B275" s="12">
        <f t="shared" si="13"/>
        <v>2735</v>
      </c>
      <c r="C275" s="12">
        <f t="shared" si="12"/>
        <v>2745</v>
      </c>
      <c r="D275" s="12">
        <f t="shared" si="14"/>
        <v>375380</v>
      </c>
    </row>
    <row r="276" spans="1:4" x14ac:dyDescent="0.25">
      <c r="A276" s="4">
        <v>276</v>
      </c>
      <c r="B276" s="12">
        <f t="shared" si="13"/>
        <v>2745</v>
      </c>
      <c r="C276" s="12">
        <f t="shared" si="12"/>
        <v>2755</v>
      </c>
      <c r="D276" s="12">
        <f t="shared" si="14"/>
        <v>378125</v>
      </c>
    </row>
    <row r="277" spans="1:4" x14ac:dyDescent="0.25">
      <c r="A277" s="4">
        <v>277</v>
      </c>
      <c r="B277" s="12">
        <f t="shared" si="13"/>
        <v>2755</v>
      </c>
      <c r="C277" s="12">
        <f t="shared" si="12"/>
        <v>2765</v>
      </c>
      <c r="D277" s="12">
        <f t="shared" si="14"/>
        <v>380880</v>
      </c>
    </row>
    <row r="278" spans="1:4" x14ac:dyDescent="0.25">
      <c r="A278" s="4">
        <v>278</v>
      </c>
      <c r="B278" s="12">
        <f t="shared" si="13"/>
        <v>2765</v>
      </c>
      <c r="C278" s="12">
        <f t="shared" si="12"/>
        <v>2775</v>
      </c>
      <c r="D278" s="12">
        <f t="shared" si="14"/>
        <v>383645</v>
      </c>
    </row>
    <row r="279" spans="1:4" x14ac:dyDescent="0.25">
      <c r="A279" s="4">
        <v>279</v>
      </c>
      <c r="B279" s="12">
        <f t="shared" si="13"/>
        <v>2775</v>
      </c>
      <c r="C279" s="12">
        <f t="shared" si="12"/>
        <v>2785</v>
      </c>
      <c r="D279" s="12">
        <f t="shared" si="14"/>
        <v>386420</v>
      </c>
    </row>
    <row r="280" spans="1:4" x14ac:dyDescent="0.25">
      <c r="A280" s="4">
        <v>280</v>
      </c>
      <c r="B280" s="12">
        <f t="shared" si="13"/>
        <v>2785</v>
      </c>
      <c r="C280" s="12">
        <f t="shared" si="12"/>
        <v>2795</v>
      </c>
      <c r="D280" s="12">
        <f t="shared" si="14"/>
        <v>389205</v>
      </c>
    </row>
    <row r="281" spans="1:4" x14ac:dyDescent="0.25">
      <c r="A281" s="4">
        <v>281</v>
      </c>
      <c r="B281" s="12">
        <f t="shared" si="13"/>
        <v>2795</v>
      </c>
      <c r="C281" s="12">
        <f t="shared" si="12"/>
        <v>2805</v>
      </c>
      <c r="D281" s="12">
        <f t="shared" si="14"/>
        <v>392000</v>
      </c>
    </row>
    <row r="282" spans="1:4" x14ac:dyDescent="0.25">
      <c r="A282" s="4">
        <v>282</v>
      </c>
      <c r="B282" s="12">
        <f t="shared" si="13"/>
        <v>2805</v>
      </c>
      <c r="C282" s="12">
        <f t="shared" si="12"/>
        <v>2815</v>
      </c>
      <c r="D282" s="12">
        <f t="shared" si="14"/>
        <v>394805</v>
      </c>
    </row>
    <row r="283" spans="1:4" x14ac:dyDescent="0.25">
      <c r="A283" s="4">
        <v>283</v>
      </c>
      <c r="B283" s="12">
        <f t="shared" si="13"/>
        <v>2815</v>
      </c>
      <c r="C283" s="12">
        <f t="shared" si="12"/>
        <v>2825</v>
      </c>
      <c r="D283" s="12">
        <f t="shared" si="14"/>
        <v>397620</v>
      </c>
    </row>
    <row r="284" spans="1:4" x14ac:dyDescent="0.25">
      <c r="A284" s="4">
        <v>284</v>
      </c>
      <c r="B284" s="12">
        <f t="shared" si="13"/>
        <v>2825</v>
      </c>
      <c r="C284" s="12">
        <f t="shared" si="12"/>
        <v>2835</v>
      </c>
      <c r="D284" s="12">
        <f t="shared" si="14"/>
        <v>400445</v>
      </c>
    </row>
    <row r="285" spans="1:4" x14ac:dyDescent="0.25">
      <c r="A285" s="4">
        <v>285</v>
      </c>
      <c r="B285" s="12">
        <f t="shared" si="13"/>
        <v>2835</v>
      </c>
      <c r="C285" s="12">
        <f t="shared" si="12"/>
        <v>2845</v>
      </c>
      <c r="D285" s="12">
        <f t="shared" si="14"/>
        <v>403280</v>
      </c>
    </row>
    <row r="286" spans="1:4" x14ac:dyDescent="0.25">
      <c r="A286" s="4">
        <v>286</v>
      </c>
      <c r="B286" s="12">
        <f t="shared" si="13"/>
        <v>2845</v>
      </c>
      <c r="C286" s="12">
        <f t="shared" si="12"/>
        <v>2855</v>
      </c>
      <c r="D286" s="12">
        <f t="shared" si="14"/>
        <v>406125</v>
      </c>
    </row>
    <row r="287" spans="1:4" x14ac:dyDescent="0.25">
      <c r="A287" s="4">
        <v>287</v>
      </c>
      <c r="B287" s="12">
        <f t="shared" si="13"/>
        <v>2855</v>
      </c>
      <c r="C287" s="12">
        <f t="shared" si="12"/>
        <v>2865</v>
      </c>
      <c r="D287" s="12">
        <f t="shared" si="14"/>
        <v>408980</v>
      </c>
    </row>
    <row r="288" spans="1:4" x14ac:dyDescent="0.25">
      <c r="A288" s="4">
        <v>288</v>
      </c>
      <c r="B288" s="12">
        <f t="shared" si="13"/>
        <v>2865</v>
      </c>
      <c r="C288" s="12">
        <f t="shared" si="12"/>
        <v>2875</v>
      </c>
      <c r="D288" s="12">
        <f t="shared" si="14"/>
        <v>411845</v>
      </c>
    </row>
    <row r="289" spans="1:4" x14ac:dyDescent="0.25">
      <c r="A289" s="4">
        <v>289</v>
      </c>
      <c r="B289" s="12">
        <f t="shared" si="13"/>
        <v>2875</v>
      </c>
      <c r="C289" s="12">
        <f t="shared" si="12"/>
        <v>2885</v>
      </c>
      <c r="D289" s="12">
        <f t="shared" si="14"/>
        <v>414720</v>
      </c>
    </row>
    <row r="290" spans="1:4" x14ac:dyDescent="0.25">
      <c r="A290" s="4">
        <v>290</v>
      </c>
      <c r="B290" s="12">
        <f t="shared" si="13"/>
        <v>2885</v>
      </c>
      <c r="C290" s="12">
        <f t="shared" si="12"/>
        <v>2895</v>
      </c>
      <c r="D290" s="12">
        <f t="shared" si="14"/>
        <v>417605</v>
      </c>
    </row>
    <row r="291" spans="1:4" x14ac:dyDescent="0.25">
      <c r="A291" s="4">
        <v>291</v>
      </c>
      <c r="B291" s="12">
        <f t="shared" si="13"/>
        <v>2895</v>
      </c>
      <c r="C291" s="12">
        <f t="shared" si="12"/>
        <v>2905</v>
      </c>
      <c r="D291" s="12">
        <f t="shared" si="14"/>
        <v>420500</v>
      </c>
    </row>
    <row r="292" spans="1:4" x14ac:dyDescent="0.25">
      <c r="A292" s="4">
        <v>292</v>
      </c>
      <c r="B292" s="12">
        <f t="shared" si="13"/>
        <v>2905</v>
      </c>
      <c r="C292" s="12">
        <f t="shared" si="12"/>
        <v>2915</v>
      </c>
      <c r="D292" s="12">
        <f t="shared" si="14"/>
        <v>423405</v>
      </c>
    </row>
    <row r="293" spans="1:4" x14ac:dyDescent="0.25">
      <c r="A293" s="4">
        <v>293</v>
      </c>
      <c r="B293" s="12">
        <f t="shared" si="13"/>
        <v>2915</v>
      </c>
      <c r="C293" s="12">
        <f t="shared" si="12"/>
        <v>2925</v>
      </c>
      <c r="D293" s="12">
        <f t="shared" si="14"/>
        <v>426320</v>
      </c>
    </row>
    <row r="294" spans="1:4" x14ac:dyDescent="0.25">
      <c r="A294" s="4">
        <v>294</v>
      </c>
      <c r="B294" s="12">
        <f t="shared" si="13"/>
        <v>2925</v>
      </c>
      <c r="C294" s="12">
        <f t="shared" si="12"/>
        <v>2935</v>
      </c>
      <c r="D294" s="12">
        <f t="shared" si="14"/>
        <v>429245</v>
      </c>
    </row>
    <row r="295" spans="1:4" x14ac:dyDescent="0.25">
      <c r="A295" s="4">
        <v>295</v>
      </c>
      <c r="B295" s="12">
        <f t="shared" si="13"/>
        <v>2935</v>
      </c>
      <c r="C295" s="12">
        <f t="shared" si="12"/>
        <v>2945</v>
      </c>
      <c r="D295" s="12">
        <f t="shared" si="14"/>
        <v>432180</v>
      </c>
    </row>
    <row r="296" spans="1:4" x14ac:dyDescent="0.25">
      <c r="A296" s="4">
        <v>296</v>
      </c>
      <c r="B296" s="12">
        <f t="shared" si="13"/>
        <v>2945</v>
      </c>
      <c r="C296" s="12">
        <f t="shared" si="12"/>
        <v>2955</v>
      </c>
      <c r="D296" s="12">
        <f t="shared" si="14"/>
        <v>435125</v>
      </c>
    </row>
    <row r="297" spans="1:4" x14ac:dyDescent="0.25">
      <c r="A297" s="4">
        <v>297</v>
      </c>
      <c r="B297" s="12">
        <f t="shared" si="13"/>
        <v>2955</v>
      </c>
      <c r="C297" s="12">
        <f t="shared" si="12"/>
        <v>2965</v>
      </c>
      <c r="D297" s="12">
        <f t="shared" si="14"/>
        <v>438080</v>
      </c>
    </row>
    <row r="298" spans="1:4" x14ac:dyDescent="0.25">
      <c r="A298" s="4">
        <v>298</v>
      </c>
      <c r="B298" s="12">
        <f t="shared" si="13"/>
        <v>2965</v>
      </c>
      <c r="C298" s="12">
        <f t="shared" si="12"/>
        <v>2975</v>
      </c>
      <c r="D298" s="12">
        <f t="shared" si="14"/>
        <v>441045</v>
      </c>
    </row>
    <row r="299" spans="1:4" x14ac:dyDescent="0.25">
      <c r="A299" s="4">
        <v>299</v>
      </c>
      <c r="B299" s="12">
        <f t="shared" si="13"/>
        <v>2975</v>
      </c>
      <c r="C299" s="12">
        <f t="shared" si="12"/>
        <v>2985</v>
      </c>
      <c r="D299" s="12">
        <f t="shared" si="14"/>
        <v>444020</v>
      </c>
    </row>
    <row r="300" spans="1:4" x14ac:dyDescent="0.25">
      <c r="A300" s="4">
        <v>300</v>
      </c>
      <c r="B300" s="12">
        <f t="shared" si="13"/>
        <v>2985</v>
      </c>
      <c r="C300" s="12">
        <f t="shared" si="12"/>
        <v>2995</v>
      </c>
      <c r="D300" s="12">
        <f t="shared" si="14"/>
        <v>447005</v>
      </c>
    </row>
    <row r="301" spans="1:4" x14ac:dyDescent="0.25">
      <c r="A301" s="4">
        <v>301</v>
      </c>
      <c r="B301" s="12">
        <f t="shared" si="13"/>
        <v>2995</v>
      </c>
      <c r="C301" s="12">
        <f t="shared" si="12"/>
        <v>3005</v>
      </c>
      <c r="D301" s="12">
        <f t="shared" si="14"/>
        <v>450000</v>
      </c>
    </row>
    <row r="302" spans="1:4" x14ac:dyDescent="0.25">
      <c r="A302" s="4">
        <v>302</v>
      </c>
      <c r="B302" s="12">
        <f t="shared" si="13"/>
        <v>3005</v>
      </c>
      <c r="C302" s="12">
        <f t="shared" si="12"/>
        <v>3015</v>
      </c>
      <c r="D302" s="12">
        <f t="shared" si="14"/>
        <v>453005</v>
      </c>
    </row>
    <row r="303" spans="1:4" x14ac:dyDescent="0.25">
      <c r="A303" s="4">
        <v>303</v>
      </c>
      <c r="B303" s="12">
        <f t="shared" si="13"/>
        <v>3015</v>
      </c>
      <c r="C303" s="12">
        <f t="shared" si="12"/>
        <v>3025</v>
      </c>
      <c r="D303" s="12">
        <f t="shared" si="14"/>
        <v>456020</v>
      </c>
    </row>
    <row r="304" spans="1:4" x14ac:dyDescent="0.25">
      <c r="A304" s="4">
        <v>304</v>
      </c>
      <c r="B304" s="12">
        <f t="shared" si="13"/>
        <v>3025</v>
      </c>
      <c r="C304" s="12">
        <f t="shared" si="12"/>
        <v>3035</v>
      </c>
      <c r="D304" s="12">
        <f t="shared" si="14"/>
        <v>459045</v>
      </c>
    </row>
    <row r="305" spans="1:4" x14ac:dyDescent="0.25">
      <c r="A305" s="4">
        <v>305</v>
      </c>
      <c r="B305" s="12">
        <f t="shared" si="13"/>
        <v>3035</v>
      </c>
      <c r="C305" s="12">
        <f t="shared" si="12"/>
        <v>3045</v>
      </c>
      <c r="D305" s="12">
        <f t="shared" si="14"/>
        <v>462080</v>
      </c>
    </row>
    <row r="306" spans="1:4" x14ac:dyDescent="0.25">
      <c r="A306" s="4">
        <v>306</v>
      </c>
      <c r="B306" s="12">
        <f t="shared" si="13"/>
        <v>3045</v>
      </c>
      <c r="C306" s="12">
        <f t="shared" si="12"/>
        <v>3055</v>
      </c>
      <c r="D306" s="12">
        <f t="shared" si="14"/>
        <v>465125</v>
      </c>
    </row>
    <row r="307" spans="1:4" x14ac:dyDescent="0.25">
      <c r="A307" s="4">
        <v>307</v>
      </c>
      <c r="B307" s="12">
        <f t="shared" si="13"/>
        <v>3055</v>
      </c>
      <c r="C307" s="12">
        <f t="shared" si="12"/>
        <v>3065</v>
      </c>
      <c r="D307" s="12">
        <f t="shared" si="14"/>
        <v>468180</v>
      </c>
    </row>
    <row r="308" spans="1:4" x14ac:dyDescent="0.25">
      <c r="A308" s="4">
        <v>308</v>
      </c>
      <c r="B308" s="12">
        <f t="shared" si="13"/>
        <v>3065</v>
      </c>
      <c r="C308" s="12">
        <f t="shared" si="12"/>
        <v>3075</v>
      </c>
      <c r="D308" s="12">
        <f t="shared" si="14"/>
        <v>471245</v>
      </c>
    </row>
    <row r="309" spans="1:4" x14ac:dyDescent="0.25">
      <c r="A309" s="4">
        <v>309</v>
      </c>
      <c r="B309" s="12">
        <f t="shared" si="13"/>
        <v>3075</v>
      </c>
      <c r="C309" s="12">
        <f t="shared" si="12"/>
        <v>3085</v>
      </c>
      <c r="D309" s="12">
        <f t="shared" si="14"/>
        <v>474320</v>
      </c>
    </row>
    <row r="310" spans="1:4" x14ac:dyDescent="0.25">
      <c r="A310" s="4">
        <v>310</v>
      </c>
      <c r="B310" s="12">
        <f t="shared" si="13"/>
        <v>3085</v>
      </c>
      <c r="C310" s="12">
        <f t="shared" si="12"/>
        <v>3095</v>
      </c>
      <c r="D310" s="12">
        <f t="shared" si="14"/>
        <v>477405</v>
      </c>
    </row>
    <row r="311" spans="1:4" x14ac:dyDescent="0.25">
      <c r="A311" s="4">
        <v>311</v>
      </c>
      <c r="B311" s="12">
        <f t="shared" si="13"/>
        <v>3095</v>
      </c>
      <c r="C311" s="12">
        <f t="shared" si="12"/>
        <v>3105</v>
      </c>
      <c r="D311" s="12">
        <f t="shared" si="14"/>
        <v>480500</v>
      </c>
    </row>
    <row r="312" spans="1:4" x14ac:dyDescent="0.25">
      <c r="A312" s="4">
        <v>312</v>
      </c>
      <c r="B312" s="12">
        <f t="shared" si="13"/>
        <v>3105</v>
      </c>
      <c r="C312" s="12">
        <f t="shared" si="12"/>
        <v>3115</v>
      </c>
      <c r="D312" s="12">
        <f t="shared" si="14"/>
        <v>483605</v>
      </c>
    </row>
    <row r="313" spans="1:4" x14ac:dyDescent="0.25">
      <c r="A313" s="4">
        <v>313</v>
      </c>
      <c r="B313" s="12">
        <f t="shared" si="13"/>
        <v>3115</v>
      </c>
      <c r="C313" s="12">
        <f t="shared" si="12"/>
        <v>3125</v>
      </c>
      <c r="D313" s="12">
        <f t="shared" si="14"/>
        <v>486720</v>
      </c>
    </row>
    <row r="314" spans="1:4" x14ac:dyDescent="0.25">
      <c r="A314" s="4">
        <v>314</v>
      </c>
      <c r="B314" s="12">
        <f t="shared" si="13"/>
        <v>3125</v>
      </c>
      <c r="C314" s="12">
        <f t="shared" si="12"/>
        <v>3135</v>
      </c>
      <c r="D314" s="12">
        <f t="shared" si="14"/>
        <v>489845</v>
      </c>
    </row>
    <row r="315" spans="1:4" x14ac:dyDescent="0.25">
      <c r="A315" s="4">
        <v>315</v>
      </c>
      <c r="B315" s="12">
        <f t="shared" si="13"/>
        <v>3135</v>
      </c>
      <c r="C315" s="12">
        <f t="shared" si="12"/>
        <v>3145</v>
      </c>
      <c r="D315" s="12">
        <f t="shared" si="14"/>
        <v>492980</v>
      </c>
    </row>
    <row r="316" spans="1:4" x14ac:dyDescent="0.25">
      <c r="A316" s="4">
        <v>316</v>
      </c>
      <c r="B316" s="12">
        <f t="shared" si="13"/>
        <v>3145</v>
      </c>
      <c r="C316" s="12">
        <f t="shared" si="12"/>
        <v>3155</v>
      </c>
      <c r="D316" s="12">
        <f t="shared" si="14"/>
        <v>496125</v>
      </c>
    </row>
    <row r="317" spans="1:4" x14ac:dyDescent="0.25">
      <c r="A317" s="4">
        <v>317</v>
      </c>
      <c r="B317" s="12">
        <f t="shared" si="13"/>
        <v>3155</v>
      </c>
      <c r="C317" s="12">
        <f t="shared" si="12"/>
        <v>3165</v>
      </c>
      <c r="D317" s="12">
        <f t="shared" si="14"/>
        <v>499280</v>
      </c>
    </row>
    <row r="318" spans="1:4" x14ac:dyDescent="0.25">
      <c r="A318" s="4">
        <v>318</v>
      </c>
      <c r="B318" s="12">
        <f t="shared" si="13"/>
        <v>3165</v>
      </c>
      <c r="C318" s="12">
        <f t="shared" si="12"/>
        <v>3175</v>
      </c>
      <c r="D318" s="12">
        <f t="shared" si="14"/>
        <v>502445</v>
      </c>
    </row>
    <row r="319" spans="1:4" x14ac:dyDescent="0.25">
      <c r="A319" s="4">
        <v>319</v>
      </c>
      <c r="B319" s="12">
        <f t="shared" si="13"/>
        <v>3175</v>
      </c>
      <c r="C319" s="12">
        <f t="shared" si="12"/>
        <v>3185</v>
      </c>
      <c r="D319" s="12">
        <f t="shared" si="14"/>
        <v>505620</v>
      </c>
    </row>
    <row r="320" spans="1:4" x14ac:dyDescent="0.25">
      <c r="A320" s="4">
        <v>320</v>
      </c>
      <c r="B320" s="12">
        <f t="shared" si="13"/>
        <v>3185</v>
      </c>
      <c r="C320" s="12">
        <f t="shared" si="12"/>
        <v>3195</v>
      </c>
      <c r="D320" s="12">
        <f t="shared" si="14"/>
        <v>508805</v>
      </c>
    </row>
    <row r="321" spans="1:4" x14ac:dyDescent="0.25">
      <c r="A321" s="4">
        <v>321</v>
      </c>
      <c r="B321" s="12">
        <f t="shared" si="13"/>
        <v>3195</v>
      </c>
      <c r="C321" s="12">
        <f t="shared" si="12"/>
        <v>3205</v>
      </c>
      <c r="D321" s="12">
        <f t="shared" si="14"/>
        <v>512000</v>
      </c>
    </row>
    <row r="322" spans="1:4" x14ac:dyDescent="0.25">
      <c r="A322" s="4">
        <v>322</v>
      </c>
      <c r="B322" s="12">
        <f t="shared" si="13"/>
        <v>3205</v>
      </c>
      <c r="C322" s="12">
        <f t="shared" si="12"/>
        <v>3215</v>
      </c>
      <c r="D322" s="12">
        <f t="shared" si="14"/>
        <v>515205</v>
      </c>
    </row>
    <row r="323" spans="1:4" x14ac:dyDescent="0.25">
      <c r="A323" s="4">
        <v>323</v>
      </c>
      <c r="B323" s="12">
        <f t="shared" si="13"/>
        <v>3215</v>
      </c>
      <c r="C323" s="12">
        <f t="shared" ref="C323:C386" si="15">A323*10-5</f>
        <v>3225</v>
      </c>
      <c r="D323" s="12">
        <f t="shared" si="14"/>
        <v>518420</v>
      </c>
    </row>
    <row r="324" spans="1:4" x14ac:dyDescent="0.25">
      <c r="A324" s="4">
        <v>324</v>
      </c>
      <c r="B324" s="12">
        <f t="shared" ref="B324:B387" si="16">C323</f>
        <v>3225</v>
      </c>
      <c r="C324" s="12">
        <f t="shared" si="15"/>
        <v>3235</v>
      </c>
      <c r="D324" s="12">
        <f t="shared" ref="D324:D387" si="17">B324+D323</f>
        <v>521645</v>
      </c>
    </row>
    <row r="325" spans="1:4" x14ac:dyDescent="0.25">
      <c r="A325" s="4">
        <v>325</v>
      </c>
      <c r="B325" s="12">
        <f t="shared" si="16"/>
        <v>3235</v>
      </c>
      <c r="C325" s="12">
        <f t="shared" si="15"/>
        <v>3245</v>
      </c>
      <c r="D325" s="12">
        <f t="shared" si="17"/>
        <v>524880</v>
      </c>
    </row>
    <row r="326" spans="1:4" x14ac:dyDescent="0.25">
      <c r="A326" s="4">
        <v>326</v>
      </c>
      <c r="B326" s="12">
        <f t="shared" si="16"/>
        <v>3245</v>
      </c>
      <c r="C326" s="12">
        <f t="shared" si="15"/>
        <v>3255</v>
      </c>
      <c r="D326" s="12">
        <f t="shared" si="17"/>
        <v>528125</v>
      </c>
    </row>
    <row r="327" spans="1:4" x14ac:dyDescent="0.25">
      <c r="A327" s="4">
        <v>327</v>
      </c>
      <c r="B327" s="12">
        <f t="shared" si="16"/>
        <v>3255</v>
      </c>
      <c r="C327" s="12">
        <f t="shared" si="15"/>
        <v>3265</v>
      </c>
      <c r="D327" s="12">
        <f t="shared" si="17"/>
        <v>531380</v>
      </c>
    </row>
    <row r="328" spans="1:4" x14ac:dyDescent="0.25">
      <c r="A328" s="4">
        <v>328</v>
      </c>
      <c r="B328" s="12">
        <f t="shared" si="16"/>
        <v>3265</v>
      </c>
      <c r="C328" s="12">
        <f t="shared" si="15"/>
        <v>3275</v>
      </c>
      <c r="D328" s="12">
        <f t="shared" si="17"/>
        <v>534645</v>
      </c>
    </row>
    <row r="329" spans="1:4" x14ac:dyDescent="0.25">
      <c r="A329" s="4">
        <v>329</v>
      </c>
      <c r="B329" s="12">
        <f t="shared" si="16"/>
        <v>3275</v>
      </c>
      <c r="C329" s="12">
        <f t="shared" si="15"/>
        <v>3285</v>
      </c>
      <c r="D329" s="12">
        <f t="shared" si="17"/>
        <v>537920</v>
      </c>
    </row>
    <row r="330" spans="1:4" x14ac:dyDescent="0.25">
      <c r="A330" s="4">
        <v>330</v>
      </c>
      <c r="B330" s="12">
        <f t="shared" si="16"/>
        <v>3285</v>
      </c>
      <c r="C330" s="12">
        <f t="shared" si="15"/>
        <v>3295</v>
      </c>
      <c r="D330" s="12">
        <f t="shared" si="17"/>
        <v>541205</v>
      </c>
    </row>
    <row r="331" spans="1:4" x14ac:dyDescent="0.25">
      <c r="A331" s="4">
        <v>331</v>
      </c>
      <c r="B331" s="12">
        <f t="shared" si="16"/>
        <v>3295</v>
      </c>
      <c r="C331" s="12">
        <f t="shared" si="15"/>
        <v>3305</v>
      </c>
      <c r="D331" s="12">
        <f t="shared" si="17"/>
        <v>544500</v>
      </c>
    </row>
    <row r="332" spans="1:4" x14ac:dyDescent="0.25">
      <c r="A332" s="4">
        <v>332</v>
      </c>
      <c r="B332" s="12">
        <f t="shared" si="16"/>
        <v>3305</v>
      </c>
      <c r="C332" s="12">
        <f t="shared" si="15"/>
        <v>3315</v>
      </c>
      <c r="D332" s="12">
        <f t="shared" si="17"/>
        <v>547805</v>
      </c>
    </row>
    <row r="333" spans="1:4" x14ac:dyDescent="0.25">
      <c r="A333" s="4">
        <v>333</v>
      </c>
      <c r="B333" s="12">
        <f t="shared" si="16"/>
        <v>3315</v>
      </c>
      <c r="C333" s="12">
        <f t="shared" si="15"/>
        <v>3325</v>
      </c>
      <c r="D333" s="12">
        <f t="shared" si="17"/>
        <v>551120</v>
      </c>
    </row>
    <row r="334" spans="1:4" x14ac:dyDescent="0.25">
      <c r="A334" s="4">
        <v>334</v>
      </c>
      <c r="B334" s="12">
        <f t="shared" si="16"/>
        <v>3325</v>
      </c>
      <c r="C334" s="12">
        <f t="shared" si="15"/>
        <v>3335</v>
      </c>
      <c r="D334" s="12">
        <f t="shared" si="17"/>
        <v>554445</v>
      </c>
    </row>
    <row r="335" spans="1:4" x14ac:dyDescent="0.25">
      <c r="A335" s="4">
        <v>335</v>
      </c>
      <c r="B335" s="12">
        <f t="shared" si="16"/>
        <v>3335</v>
      </c>
      <c r="C335" s="12">
        <f t="shared" si="15"/>
        <v>3345</v>
      </c>
      <c r="D335" s="12">
        <f t="shared" si="17"/>
        <v>557780</v>
      </c>
    </row>
    <row r="336" spans="1:4" x14ac:dyDescent="0.25">
      <c r="A336" s="4">
        <v>336</v>
      </c>
      <c r="B336" s="12">
        <f t="shared" si="16"/>
        <v>3345</v>
      </c>
      <c r="C336" s="12">
        <f t="shared" si="15"/>
        <v>3355</v>
      </c>
      <c r="D336" s="12">
        <f t="shared" si="17"/>
        <v>561125</v>
      </c>
    </row>
    <row r="337" spans="1:4" x14ac:dyDescent="0.25">
      <c r="A337" s="4">
        <v>337</v>
      </c>
      <c r="B337" s="12">
        <f t="shared" si="16"/>
        <v>3355</v>
      </c>
      <c r="C337" s="12">
        <f t="shared" si="15"/>
        <v>3365</v>
      </c>
      <c r="D337" s="12">
        <f t="shared" si="17"/>
        <v>564480</v>
      </c>
    </row>
    <row r="338" spans="1:4" x14ac:dyDescent="0.25">
      <c r="A338" s="4">
        <v>338</v>
      </c>
      <c r="B338" s="12">
        <f t="shared" si="16"/>
        <v>3365</v>
      </c>
      <c r="C338" s="12">
        <f t="shared" si="15"/>
        <v>3375</v>
      </c>
      <c r="D338" s="12">
        <f t="shared" si="17"/>
        <v>567845</v>
      </c>
    </row>
    <row r="339" spans="1:4" x14ac:dyDescent="0.25">
      <c r="A339" s="4">
        <v>339</v>
      </c>
      <c r="B339" s="12">
        <f t="shared" si="16"/>
        <v>3375</v>
      </c>
      <c r="C339" s="12">
        <f t="shared" si="15"/>
        <v>3385</v>
      </c>
      <c r="D339" s="12">
        <f t="shared" si="17"/>
        <v>571220</v>
      </c>
    </row>
    <row r="340" spans="1:4" x14ac:dyDescent="0.25">
      <c r="A340" s="4">
        <v>340</v>
      </c>
      <c r="B340" s="12">
        <f t="shared" si="16"/>
        <v>3385</v>
      </c>
      <c r="C340" s="12">
        <f t="shared" si="15"/>
        <v>3395</v>
      </c>
      <c r="D340" s="12">
        <f t="shared" si="17"/>
        <v>574605</v>
      </c>
    </row>
    <row r="341" spans="1:4" x14ac:dyDescent="0.25">
      <c r="A341" s="4">
        <v>341</v>
      </c>
      <c r="B341" s="12">
        <f t="shared" si="16"/>
        <v>3395</v>
      </c>
      <c r="C341" s="12">
        <f t="shared" si="15"/>
        <v>3405</v>
      </c>
      <c r="D341" s="12">
        <f t="shared" si="17"/>
        <v>578000</v>
      </c>
    </row>
    <row r="342" spans="1:4" x14ac:dyDescent="0.25">
      <c r="A342" s="4">
        <v>342</v>
      </c>
      <c r="B342" s="12">
        <f t="shared" si="16"/>
        <v>3405</v>
      </c>
      <c r="C342" s="12">
        <f t="shared" si="15"/>
        <v>3415</v>
      </c>
      <c r="D342" s="12">
        <f t="shared" si="17"/>
        <v>581405</v>
      </c>
    </row>
    <row r="343" spans="1:4" x14ac:dyDescent="0.25">
      <c r="A343" s="4">
        <v>343</v>
      </c>
      <c r="B343" s="12">
        <f t="shared" si="16"/>
        <v>3415</v>
      </c>
      <c r="C343" s="12">
        <f t="shared" si="15"/>
        <v>3425</v>
      </c>
      <c r="D343" s="12">
        <f t="shared" si="17"/>
        <v>584820</v>
      </c>
    </row>
    <row r="344" spans="1:4" x14ac:dyDescent="0.25">
      <c r="A344" s="4">
        <v>344</v>
      </c>
      <c r="B344" s="12">
        <f t="shared" si="16"/>
        <v>3425</v>
      </c>
      <c r="C344" s="12">
        <f t="shared" si="15"/>
        <v>3435</v>
      </c>
      <c r="D344" s="12">
        <f t="shared" si="17"/>
        <v>588245</v>
      </c>
    </row>
    <row r="345" spans="1:4" x14ac:dyDescent="0.25">
      <c r="A345" s="4">
        <v>345</v>
      </c>
      <c r="B345" s="12">
        <f t="shared" si="16"/>
        <v>3435</v>
      </c>
      <c r="C345" s="12">
        <f t="shared" si="15"/>
        <v>3445</v>
      </c>
      <c r="D345" s="12">
        <f t="shared" si="17"/>
        <v>591680</v>
      </c>
    </row>
    <row r="346" spans="1:4" x14ac:dyDescent="0.25">
      <c r="A346" s="4">
        <v>346</v>
      </c>
      <c r="B346" s="12">
        <f t="shared" si="16"/>
        <v>3445</v>
      </c>
      <c r="C346" s="12">
        <f t="shared" si="15"/>
        <v>3455</v>
      </c>
      <c r="D346" s="12">
        <f t="shared" si="17"/>
        <v>595125</v>
      </c>
    </row>
    <row r="347" spans="1:4" x14ac:dyDescent="0.25">
      <c r="A347" s="4">
        <v>347</v>
      </c>
      <c r="B347" s="12">
        <f t="shared" si="16"/>
        <v>3455</v>
      </c>
      <c r="C347" s="12">
        <f t="shared" si="15"/>
        <v>3465</v>
      </c>
      <c r="D347" s="12">
        <f t="shared" si="17"/>
        <v>598580</v>
      </c>
    </row>
    <row r="348" spans="1:4" x14ac:dyDescent="0.25">
      <c r="A348" s="4">
        <v>348</v>
      </c>
      <c r="B348" s="12">
        <f t="shared" si="16"/>
        <v>3465</v>
      </c>
      <c r="C348" s="12">
        <f t="shared" si="15"/>
        <v>3475</v>
      </c>
      <c r="D348" s="12">
        <f t="shared" si="17"/>
        <v>602045</v>
      </c>
    </row>
    <row r="349" spans="1:4" x14ac:dyDescent="0.25">
      <c r="A349" s="4">
        <v>349</v>
      </c>
      <c r="B349" s="12">
        <f t="shared" si="16"/>
        <v>3475</v>
      </c>
      <c r="C349" s="12">
        <f t="shared" si="15"/>
        <v>3485</v>
      </c>
      <c r="D349" s="12">
        <f t="shared" si="17"/>
        <v>605520</v>
      </c>
    </row>
    <row r="350" spans="1:4" x14ac:dyDescent="0.25">
      <c r="A350" s="4">
        <v>350</v>
      </c>
      <c r="B350" s="12">
        <f t="shared" si="16"/>
        <v>3485</v>
      </c>
      <c r="C350" s="12">
        <f t="shared" si="15"/>
        <v>3495</v>
      </c>
      <c r="D350" s="12">
        <f t="shared" si="17"/>
        <v>609005</v>
      </c>
    </row>
    <row r="351" spans="1:4" x14ac:dyDescent="0.25">
      <c r="A351" s="4">
        <v>351</v>
      </c>
      <c r="B351" s="12">
        <f t="shared" si="16"/>
        <v>3495</v>
      </c>
      <c r="C351" s="12">
        <f t="shared" si="15"/>
        <v>3505</v>
      </c>
      <c r="D351" s="12">
        <f t="shared" si="17"/>
        <v>612500</v>
      </c>
    </row>
    <row r="352" spans="1:4" x14ac:dyDescent="0.25">
      <c r="A352" s="4">
        <v>352</v>
      </c>
      <c r="B352" s="12">
        <f t="shared" si="16"/>
        <v>3505</v>
      </c>
      <c r="C352" s="12">
        <f t="shared" si="15"/>
        <v>3515</v>
      </c>
      <c r="D352" s="12">
        <f t="shared" si="17"/>
        <v>616005</v>
      </c>
    </row>
    <row r="353" spans="1:4" x14ac:dyDescent="0.25">
      <c r="A353" s="4">
        <v>353</v>
      </c>
      <c r="B353" s="12">
        <f t="shared" si="16"/>
        <v>3515</v>
      </c>
      <c r="C353" s="12">
        <f t="shared" si="15"/>
        <v>3525</v>
      </c>
      <c r="D353" s="12">
        <f t="shared" si="17"/>
        <v>619520</v>
      </c>
    </row>
    <row r="354" spans="1:4" x14ac:dyDescent="0.25">
      <c r="A354" s="4">
        <v>354</v>
      </c>
      <c r="B354" s="12">
        <f t="shared" si="16"/>
        <v>3525</v>
      </c>
      <c r="C354" s="12">
        <f t="shared" si="15"/>
        <v>3535</v>
      </c>
      <c r="D354" s="12">
        <f t="shared" si="17"/>
        <v>623045</v>
      </c>
    </row>
    <row r="355" spans="1:4" x14ac:dyDescent="0.25">
      <c r="A355" s="4">
        <v>355</v>
      </c>
      <c r="B355" s="12">
        <f t="shared" si="16"/>
        <v>3535</v>
      </c>
      <c r="C355" s="12">
        <f t="shared" si="15"/>
        <v>3545</v>
      </c>
      <c r="D355" s="12">
        <f t="shared" si="17"/>
        <v>626580</v>
      </c>
    </row>
    <row r="356" spans="1:4" x14ac:dyDescent="0.25">
      <c r="A356" s="4">
        <v>356</v>
      </c>
      <c r="B356" s="12">
        <f t="shared" si="16"/>
        <v>3545</v>
      </c>
      <c r="C356" s="12">
        <f t="shared" si="15"/>
        <v>3555</v>
      </c>
      <c r="D356" s="12">
        <f t="shared" si="17"/>
        <v>630125</v>
      </c>
    </row>
    <row r="357" spans="1:4" x14ac:dyDescent="0.25">
      <c r="A357" s="4">
        <v>357</v>
      </c>
      <c r="B357" s="12">
        <f t="shared" si="16"/>
        <v>3555</v>
      </c>
      <c r="C357" s="12">
        <f t="shared" si="15"/>
        <v>3565</v>
      </c>
      <c r="D357" s="12">
        <f t="shared" si="17"/>
        <v>633680</v>
      </c>
    </row>
    <row r="358" spans="1:4" x14ac:dyDescent="0.25">
      <c r="A358" s="4">
        <v>358</v>
      </c>
      <c r="B358" s="12">
        <f t="shared" si="16"/>
        <v>3565</v>
      </c>
      <c r="C358" s="12">
        <f t="shared" si="15"/>
        <v>3575</v>
      </c>
      <c r="D358" s="12">
        <f t="shared" si="17"/>
        <v>637245</v>
      </c>
    </row>
    <row r="359" spans="1:4" x14ac:dyDescent="0.25">
      <c r="A359" s="4">
        <v>359</v>
      </c>
      <c r="B359" s="12">
        <f t="shared" si="16"/>
        <v>3575</v>
      </c>
      <c r="C359" s="12">
        <f t="shared" si="15"/>
        <v>3585</v>
      </c>
      <c r="D359" s="12">
        <f t="shared" si="17"/>
        <v>640820</v>
      </c>
    </row>
    <row r="360" spans="1:4" x14ac:dyDescent="0.25">
      <c r="A360" s="4">
        <v>360</v>
      </c>
      <c r="B360" s="12">
        <f t="shared" si="16"/>
        <v>3585</v>
      </c>
      <c r="C360" s="12">
        <f t="shared" si="15"/>
        <v>3595</v>
      </c>
      <c r="D360" s="12">
        <f t="shared" si="17"/>
        <v>644405</v>
      </c>
    </row>
    <row r="361" spans="1:4" x14ac:dyDescent="0.25">
      <c r="A361" s="4">
        <v>361</v>
      </c>
      <c r="B361" s="12">
        <f t="shared" si="16"/>
        <v>3595</v>
      </c>
      <c r="C361" s="12">
        <f t="shared" si="15"/>
        <v>3605</v>
      </c>
      <c r="D361" s="12">
        <f t="shared" si="17"/>
        <v>648000</v>
      </c>
    </row>
    <row r="362" spans="1:4" x14ac:dyDescent="0.25">
      <c r="A362" s="4">
        <v>362</v>
      </c>
      <c r="B362" s="12">
        <f t="shared" si="16"/>
        <v>3605</v>
      </c>
      <c r="C362" s="12">
        <f t="shared" si="15"/>
        <v>3615</v>
      </c>
      <c r="D362" s="12">
        <f t="shared" si="17"/>
        <v>651605</v>
      </c>
    </row>
    <row r="363" spans="1:4" x14ac:dyDescent="0.25">
      <c r="A363" s="4">
        <v>363</v>
      </c>
      <c r="B363" s="12">
        <f t="shared" si="16"/>
        <v>3615</v>
      </c>
      <c r="C363" s="12">
        <f t="shared" si="15"/>
        <v>3625</v>
      </c>
      <c r="D363" s="12">
        <f t="shared" si="17"/>
        <v>655220</v>
      </c>
    </row>
    <row r="364" spans="1:4" x14ac:dyDescent="0.25">
      <c r="A364" s="4">
        <v>364</v>
      </c>
      <c r="B364" s="12">
        <f t="shared" si="16"/>
        <v>3625</v>
      </c>
      <c r="C364" s="12">
        <f t="shared" si="15"/>
        <v>3635</v>
      </c>
      <c r="D364" s="12">
        <f t="shared" si="17"/>
        <v>658845</v>
      </c>
    </row>
    <row r="365" spans="1:4" x14ac:dyDescent="0.25">
      <c r="A365" s="4">
        <v>365</v>
      </c>
      <c r="B365" s="12">
        <f t="shared" si="16"/>
        <v>3635</v>
      </c>
      <c r="C365" s="12">
        <f t="shared" si="15"/>
        <v>3645</v>
      </c>
      <c r="D365" s="12">
        <f t="shared" si="17"/>
        <v>662480</v>
      </c>
    </row>
    <row r="366" spans="1:4" x14ac:dyDescent="0.25">
      <c r="A366" s="4">
        <v>366</v>
      </c>
      <c r="B366" s="12">
        <f t="shared" si="16"/>
        <v>3645</v>
      </c>
      <c r="C366" s="12">
        <f t="shared" si="15"/>
        <v>3655</v>
      </c>
      <c r="D366" s="12">
        <f t="shared" si="17"/>
        <v>666125</v>
      </c>
    </row>
    <row r="367" spans="1:4" x14ac:dyDescent="0.25">
      <c r="A367" s="4">
        <v>367</v>
      </c>
      <c r="B367" s="12">
        <f t="shared" si="16"/>
        <v>3655</v>
      </c>
      <c r="C367" s="12">
        <f t="shared" si="15"/>
        <v>3665</v>
      </c>
      <c r="D367" s="12">
        <f t="shared" si="17"/>
        <v>669780</v>
      </c>
    </row>
    <row r="368" spans="1:4" x14ac:dyDescent="0.25">
      <c r="A368" s="4">
        <v>368</v>
      </c>
      <c r="B368" s="12">
        <f t="shared" si="16"/>
        <v>3665</v>
      </c>
      <c r="C368" s="12">
        <f t="shared" si="15"/>
        <v>3675</v>
      </c>
      <c r="D368" s="12">
        <f t="shared" si="17"/>
        <v>673445</v>
      </c>
    </row>
    <row r="369" spans="1:4" x14ac:dyDescent="0.25">
      <c r="A369" s="4">
        <v>369</v>
      </c>
      <c r="B369" s="12">
        <f t="shared" si="16"/>
        <v>3675</v>
      </c>
      <c r="C369" s="12">
        <f t="shared" si="15"/>
        <v>3685</v>
      </c>
      <c r="D369" s="12">
        <f t="shared" si="17"/>
        <v>677120</v>
      </c>
    </row>
    <row r="370" spans="1:4" x14ac:dyDescent="0.25">
      <c r="A370" s="4">
        <v>370</v>
      </c>
      <c r="B370" s="12">
        <f t="shared" si="16"/>
        <v>3685</v>
      </c>
      <c r="C370" s="12">
        <f t="shared" si="15"/>
        <v>3695</v>
      </c>
      <c r="D370" s="12">
        <f t="shared" si="17"/>
        <v>680805</v>
      </c>
    </row>
    <row r="371" spans="1:4" x14ac:dyDescent="0.25">
      <c r="A371" s="4">
        <v>371</v>
      </c>
      <c r="B371" s="12">
        <f t="shared" si="16"/>
        <v>3695</v>
      </c>
      <c r="C371" s="12">
        <f t="shared" si="15"/>
        <v>3705</v>
      </c>
      <c r="D371" s="12">
        <f t="shared" si="17"/>
        <v>684500</v>
      </c>
    </row>
    <row r="372" spans="1:4" x14ac:dyDescent="0.25">
      <c r="A372" s="4">
        <v>372</v>
      </c>
      <c r="B372" s="12">
        <f t="shared" si="16"/>
        <v>3705</v>
      </c>
      <c r="C372" s="12">
        <f t="shared" si="15"/>
        <v>3715</v>
      </c>
      <c r="D372" s="12">
        <f t="shared" si="17"/>
        <v>688205</v>
      </c>
    </row>
    <row r="373" spans="1:4" x14ac:dyDescent="0.25">
      <c r="A373" s="4">
        <v>373</v>
      </c>
      <c r="B373" s="12">
        <f t="shared" si="16"/>
        <v>3715</v>
      </c>
      <c r="C373" s="12">
        <f t="shared" si="15"/>
        <v>3725</v>
      </c>
      <c r="D373" s="12">
        <f t="shared" si="17"/>
        <v>691920</v>
      </c>
    </row>
    <row r="374" spans="1:4" x14ac:dyDescent="0.25">
      <c r="A374" s="4">
        <v>374</v>
      </c>
      <c r="B374" s="12">
        <f t="shared" si="16"/>
        <v>3725</v>
      </c>
      <c r="C374" s="12">
        <f t="shared" si="15"/>
        <v>3735</v>
      </c>
      <c r="D374" s="12">
        <f t="shared" si="17"/>
        <v>695645</v>
      </c>
    </row>
    <row r="375" spans="1:4" x14ac:dyDescent="0.25">
      <c r="A375" s="4">
        <v>375</v>
      </c>
      <c r="B375" s="12">
        <f t="shared" si="16"/>
        <v>3735</v>
      </c>
      <c r="C375" s="12">
        <f t="shared" si="15"/>
        <v>3745</v>
      </c>
      <c r="D375" s="12">
        <f t="shared" si="17"/>
        <v>699380</v>
      </c>
    </row>
    <row r="376" spans="1:4" x14ac:dyDescent="0.25">
      <c r="A376" s="4">
        <v>376</v>
      </c>
      <c r="B376" s="12">
        <f t="shared" si="16"/>
        <v>3745</v>
      </c>
      <c r="C376" s="12">
        <f t="shared" si="15"/>
        <v>3755</v>
      </c>
      <c r="D376" s="12">
        <f t="shared" si="17"/>
        <v>703125</v>
      </c>
    </row>
    <row r="377" spans="1:4" x14ac:dyDescent="0.25">
      <c r="A377" s="4">
        <v>377</v>
      </c>
      <c r="B377" s="12">
        <f t="shared" si="16"/>
        <v>3755</v>
      </c>
      <c r="C377" s="12">
        <f t="shared" si="15"/>
        <v>3765</v>
      </c>
      <c r="D377" s="12">
        <f t="shared" si="17"/>
        <v>706880</v>
      </c>
    </row>
    <row r="378" spans="1:4" x14ac:dyDescent="0.25">
      <c r="A378" s="4">
        <v>378</v>
      </c>
      <c r="B378" s="12">
        <f t="shared" si="16"/>
        <v>3765</v>
      </c>
      <c r="C378" s="12">
        <f t="shared" si="15"/>
        <v>3775</v>
      </c>
      <c r="D378" s="12">
        <f t="shared" si="17"/>
        <v>710645</v>
      </c>
    </row>
    <row r="379" spans="1:4" x14ac:dyDescent="0.25">
      <c r="A379" s="4">
        <v>379</v>
      </c>
      <c r="B379" s="12">
        <f t="shared" si="16"/>
        <v>3775</v>
      </c>
      <c r="C379" s="12">
        <f t="shared" si="15"/>
        <v>3785</v>
      </c>
      <c r="D379" s="12">
        <f t="shared" si="17"/>
        <v>714420</v>
      </c>
    </row>
    <row r="380" spans="1:4" x14ac:dyDescent="0.25">
      <c r="A380" s="4">
        <v>380</v>
      </c>
      <c r="B380" s="12">
        <f t="shared" si="16"/>
        <v>3785</v>
      </c>
      <c r="C380" s="12">
        <f t="shared" si="15"/>
        <v>3795</v>
      </c>
      <c r="D380" s="12">
        <f t="shared" si="17"/>
        <v>718205</v>
      </c>
    </row>
    <row r="381" spans="1:4" x14ac:dyDescent="0.25">
      <c r="A381" s="4">
        <v>381</v>
      </c>
      <c r="B381" s="12">
        <f t="shared" si="16"/>
        <v>3795</v>
      </c>
      <c r="C381" s="12">
        <f t="shared" si="15"/>
        <v>3805</v>
      </c>
      <c r="D381" s="12">
        <f t="shared" si="17"/>
        <v>722000</v>
      </c>
    </row>
    <row r="382" spans="1:4" x14ac:dyDescent="0.25">
      <c r="A382" s="4">
        <v>382</v>
      </c>
      <c r="B382" s="12">
        <f t="shared" si="16"/>
        <v>3805</v>
      </c>
      <c r="C382" s="12">
        <f t="shared" si="15"/>
        <v>3815</v>
      </c>
      <c r="D382" s="12">
        <f t="shared" si="17"/>
        <v>725805</v>
      </c>
    </row>
    <row r="383" spans="1:4" x14ac:dyDescent="0.25">
      <c r="A383" s="4">
        <v>383</v>
      </c>
      <c r="B383" s="12">
        <f t="shared" si="16"/>
        <v>3815</v>
      </c>
      <c r="C383" s="12">
        <f t="shared" si="15"/>
        <v>3825</v>
      </c>
      <c r="D383" s="12">
        <f t="shared" si="17"/>
        <v>729620</v>
      </c>
    </row>
    <row r="384" spans="1:4" x14ac:dyDescent="0.25">
      <c r="A384" s="4">
        <v>384</v>
      </c>
      <c r="B384" s="12">
        <f t="shared" si="16"/>
        <v>3825</v>
      </c>
      <c r="C384" s="12">
        <f t="shared" si="15"/>
        <v>3835</v>
      </c>
      <c r="D384" s="12">
        <f t="shared" si="17"/>
        <v>733445</v>
      </c>
    </row>
    <row r="385" spans="1:4" x14ac:dyDescent="0.25">
      <c r="A385" s="4">
        <v>385</v>
      </c>
      <c r="B385" s="12">
        <f t="shared" si="16"/>
        <v>3835</v>
      </c>
      <c r="C385" s="12">
        <f t="shared" si="15"/>
        <v>3845</v>
      </c>
      <c r="D385" s="12">
        <f t="shared" si="17"/>
        <v>737280</v>
      </c>
    </row>
    <row r="386" spans="1:4" x14ac:dyDescent="0.25">
      <c r="A386" s="4">
        <v>386</v>
      </c>
      <c r="B386" s="12">
        <f t="shared" si="16"/>
        <v>3845</v>
      </c>
      <c r="C386" s="12">
        <f t="shared" si="15"/>
        <v>3855</v>
      </c>
      <c r="D386" s="12">
        <f t="shared" si="17"/>
        <v>741125</v>
      </c>
    </row>
    <row r="387" spans="1:4" x14ac:dyDescent="0.25">
      <c r="A387" s="4">
        <v>387</v>
      </c>
      <c r="B387" s="12">
        <f t="shared" si="16"/>
        <v>3855</v>
      </c>
      <c r="C387" s="12">
        <f t="shared" ref="C387:C450" si="18">A387*10-5</f>
        <v>3865</v>
      </c>
      <c r="D387" s="12">
        <f t="shared" si="17"/>
        <v>744980</v>
      </c>
    </row>
    <row r="388" spans="1:4" x14ac:dyDescent="0.25">
      <c r="A388" s="4">
        <v>388</v>
      </c>
      <c r="B388" s="12">
        <f t="shared" ref="B388:B451" si="19">C387</f>
        <v>3865</v>
      </c>
      <c r="C388" s="12">
        <f t="shared" si="18"/>
        <v>3875</v>
      </c>
      <c r="D388" s="12">
        <f t="shared" ref="D388:D451" si="20">B388+D387</f>
        <v>748845</v>
      </c>
    </row>
    <row r="389" spans="1:4" x14ac:dyDescent="0.25">
      <c r="A389" s="4">
        <v>389</v>
      </c>
      <c r="B389" s="12">
        <f t="shared" si="19"/>
        <v>3875</v>
      </c>
      <c r="C389" s="12">
        <f t="shared" si="18"/>
        <v>3885</v>
      </c>
      <c r="D389" s="12">
        <f t="shared" si="20"/>
        <v>752720</v>
      </c>
    </row>
    <row r="390" spans="1:4" x14ac:dyDescent="0.25">
      <c r="A390" s="4">
        <v>390</v>
      </c>
      <c r="B390" s="12">
        <f t="shared" si="19"/>
        <v>3885</v>
      </c>
      <c r="C390" s="12">
        <f t="shared" si="18"/>
        <v>3895</v>
      </c>
      <c r="D390" s="12">
        <f t="shared" si="20"/>
        <v>756605</v>
      </c>
    </row>
    <row r="391" spans="1:4" x14ac:dyDescent="0.25">
      <c r="A391" s="4">
        <v>391</v>
      </c>
      <c r="B391" s="12">
        <f t="shared" si="19"/>
        <v>3895</v>
      </c>
      <c r="C391" s="12">
        <f t="shared" si="18"/>
        <v>3905</v>
      </c>
      <c r="D391" s="12">
        <f t="shared" si="20"/>
        <v>760500</v>
      </c>
    </row>
    <row r="392" spans="1:4" x14ac:dyDescent="0.25">
      <c r="A392" s="4">
        <v>392</v>
      </c>
      <c r="B392" s="12">
        <f t="shared" si="19"/>
        <v>3905</v>
      </c>
      <c r="C392" s="12">
        <f t="shared" si="18"/>
        <v>3915</v>
      </c>
      <c r="D392" s="12">
        <f t="shared" si="20"/>
        <v>764405</v>
      </c>
    </row>
    <row r="393" spans="1:4" x14ac:dyDescent="0.25">
      <c r="A393" s="4">
        <v>393</v>
      </c>
      <c r="B393" s="12">
        <f t="shared" si="19"/>
        <v>3915</v>
      </c>
      <c r="C393" s="12">
        <f t="shared" si="18"/>
        <v>3925</v>
      </c>
      <c r="D393" s="12">
        <f t="shared" si="20"/>
        <v>768320</v>
      </c>
    </row>
    <row r="394" spans="1:4" x14ac:dyDescent="0.25">
      <c r="A394" s="4">
        <v>394</v>
      </c>
      <c r="B394" s="12">
        <f t="shared" si="19"/>
        <v>3925</v>
      </c>
      <c r="C394" s="12">
        <f t="shared" si="18"/>
        <v>3935</v>
      </c>
      <c r="D394" s="12">
        <f t="shared" si="20"/>
        <v>772245</v>
      </c>
    </row>
    <row r="395" spans="1:4" x14ac:dyDescent="0.25">
      <c r="A395" s="4">
        <v>395</v>
      </c>
      <c r="B395" s="12">
        <f t="shared" si="19"/>
        <v>3935</v>
      </c>
      <c r="C395" s="12">
        <f t="shared" si="18"/>
        <v>3945</v>
      </c>
      <c r="D395" s="12">
        <f t="shared" si="20"/>
        <v>776180</v>
      </c>
    </row>
    <row r="396" spans="1:4" x14ac:dyDescent="0.25">
      <c r="A396" s="4">
        <v>396</v>
      </c>
      <c r="B396" s="12">
        <f t="shared" si="19"/>
        <v>3945</v>
      </c>
      <c r="C396" s="12">
        <f t="shared" si="18"/>
        <v>3955</v>
      </c>
      <c r="D396" s="12">
        <f t="shared" si="20"/>
        <v>780125</v>
      </c>
    </row>
    <row r="397" spans="1:4" x14ac:dyDescent="0.25">
      <c r="A397" s="4">
        <v>397</v>
      </c>
      <c r="B397" s="12">
        <f t="shared" si="19"/>
        <v>3955</v>
      </c>
      <c r="C397" s="12">
        <f t="shared" si="18"/>
        <v>3965</v>
      </c>
      <c r="D397" s="12">
        <f t="shared" si="20"/>
        <v>784080</v>
      </c>
    </row>
    <row r="398" spans="1:4" x14ac:dyDescent="0.25">
      <c r="A398" s="4">
        <v>398</v>
      </c>
      <c r="B398" s="12">
        <f t="shared" si="19"/>
        <v>3965</v>
      </c>
      <c r="C398" s="12">
        <f t="shared" si="18"/>
        <v>3975</v>
      </c>
      <c r="D398" s="12">
        <f t="shared" si="20"/>
        <v>788045</v>
      </c>
    </row>
    <row r="399" spans="1:4" x14ac:dyDescent="0.25">
      <c r="A399" s="4">
        <v>399</v>
      </c>
      <c r="B399" s="12">
        <f t="shared" si="19"/>
        <v>3975</v>
      </c>
      <c r="C399" s="12">
        <f t="shared" si="18"/>
        <v>3985</v>
      </c>
      <c r="D399" s="12">
        <f t="shared" si="20"/>
        <v>792020</v>
      </c>
    </row>
    <row r="400" spans="1:4" x14ac:dyDescent="0.25">
      <c r="A400" s="4">
        <v>400</v>
      </c>
      <c r="B400" s="12">
        <f t="shared" si="19"/>
        <v>3985</v>
      </c>
      <c r="C400" s="12">
        <f t="shared" si="18"/>
        <v>3995</v>
      </c>
      <c r="D400" s="12">
        <f t="shared" si="20"/>
        <v>796005</v>
      </c>
    </row>
    <row r="401" spans="1:4" x14ac:dyDescent="0.25">
      <c r="A401" s="4">
        <v>401</v>
      </c>
      <c r="B401" s="12">
        <f t="shared" si="19"/>
        <v>3995</v>
      </c>
      <c r="C401" s="12">
        <f t="shared" si="18"/>
        <v>4005</v>
      </c>
      <c r="D401" s="12">
        <f t="shared" si="20"/>
        <v>800000</v>
      </c>
    </row>
    <row r="402" spans="1:4" x14ac:dyDescent="0.25">
      <c r="A402" s="4">
        <v>402</v>
      </c>
      <c r="B402" s="12">
        <f t="shared" si="19"/>
        <v>4005</v>
      </c>
      <c r="C402" s="12">
        <f t="shared" si="18"/>
        <v>4015</v>
      </c>
      <c r="D402" s="12">
        <f t="shared" si="20"/>
        <v>804005</v>
      </c>
    </row>
    <row r="403" spans="1:4" x14ac:dyDescent="0.25">
      <c r="A403" s="4">
        <v>403</v>
      </c>
      <c r="B403" s="12">
        <f t="shared" si="19"/>
        <v>4015</v>
      </c>
      <c r="C403" s="12">
        <f t="shared" si="18"/>
        <v>4025</v>
      </c>
      <c r="D403" s="12">
        <f t="shared" si="20"/>
        <v>808020</v>
      </c>
    </row>
    <row r="404" spans="1:4" x14ac:dyDescent="0.25">
      <c r="A404" s="4">
        <v>404</v>
      </c>
      <c r="B404" s="12">
        <f t="shared" si="19"/>
        <v>4025</v>
      </c>
      <c r="C404" s="12">
        <f t="shared" si="18"/>
        <v>4035</v>
      </c>
      <c r="D404" s="12">
        <f t="shared" si="20"/>
        <v>812045</v>
      </c>
    </row>
    <row r="405" spans="1:4" x14ac:dyDescent="0.25">
      <c r="A405" s="4">
        <v>405</v>
      </c>
      <c r="B405" s="12">
        <f t="shared" si="19"/>
        <v>4035</v>
      </c>
      <c r="C405" s="12">
        <f t="shared" si="18"/>
        <v>4045</v>
      </c>
      <c r="D405" s="12">
        <f t="shared" si="20"/>
        <v>816080</v>
      </c>
    </row>
    <row r="406" spans="1:4" x14ac:dyDescent="0.25">
      <c r="A406" s="4">
        <v>406</v>
      </c>
      <c r="B406" s="12">
        <f t="shared" si="19"/>
        <v>4045</v>
      </c>
      <c r="C406" s="12">
        <f t="shared" si="18"/>
        <v>4055</v>
      </c>
      <c r="D406" s="12">
        <f t="shared" si="20"/>
        <v>820125</v>
      </c>
    </row>
    <row r="407" spans="1:4" x14ac:dyDescent="0.25">
      <c r="A407" s="4">
        <v>407</v>
      </c>
      <c r="B407" s="12">
        <f t="shared" si="19"/>
        <v>4055</v>
      </c>
      <c r="C407" s="12">
        <f t="shared" si="18"/>
        <v>4065</v>
      </c>
      <c r="D407" s="12">
        <f t="shared" si="20"/>
        <v>824180</v>
      </c>
    </row>
    <row r="408" spans="1:4" x14ac:dyDescent="0.25">
      <c r="A408" s="4">
        <v>408</v>
      </c>
      <c r="B408" s="12">
        <f t="shared" si="19"/>
        <v>4065</v>
      </c>
      <c r="C408" s="12">
        <f t="shared" si="18"/>
        <v>4075</v>
      </c>
      <c r="D408" s="12">
        <f t="shared" si="20"/>
        <v>828245</v>
      </c>
    </row>
    <row r="409" spans="1:4" x14ac:dyDescent="0.25">
      <c r="A409" s="4">
        <v>409</v>
      </c>
      <c r="B409" s="12">
        <f t="shared" si="19"/>
        <v>4075</v>
      </c>
      <c r="C409" s="12">
        <f t="shared" si="18"/>
        <v>4085</v>
      </c>
      <c r="D409" s="12">
        <f t="shared" si="20"/>
        <v>832320</v>
      </c>
    </row>
    <row r="410" spans="1:4" x14ac:dyDescent="0.25">
      <c r="A410" s="4">
        <v>410</v>
      </c>
      <c r="B410" s="12">
        <f t="shared" si="19"/>
        <v>4085</v>
      </c>
      <c r="C410" s="12">
        <f t="shared" si="18"/>
        <v>4095</v>
      </c>
      <c r="D410" s="12">
        <f t="shared" si="20"/>
        <v>836405</v>
      </c>
    </row>
    <row r="411" spans="1:4" x14ac:dyDescent="0.25">
      <c r="A411" s="4">
        <v>411</v>
      </c>
      <c r="B411" s="12">
        <f t="shared" si="19"/>
        <v>4095</v>
      </c>
      <c r="C411" s="12">
        <f t="shared" si="18"/>
        <v>4105</v>
      </c>
      <c r="D411" s="12">
        <f t="shared" si="20"/>
        <v>840500</v>
      </c>
    </row>
    <row r="412" spans="1:4" x14ac:dyDescent="0.25">
      <c r="A412" s="4">
        <v>412</v>
      </c>
      <c r="B412" s="12">
        <f t="shared" si="19"/>
        <v>4105</v>
      </c>
      <c r="C412" s="12">
        <f t="shared" si="18"/>
        <v>4115</v>
      </c>
      <c r="D412" s="12">
        <f t="shared" si="20"/>
        <v>844605</v>
      </c>
    </row>
    <row r="413" spans="1:4" x14ac:dyDescent="0.25">
      <c r="A413" s="4">
        <v>413</v>
      </c>
      <c r="B413" s="12">
        <f t="shared" si="19"/>
        <v>4115</v>
      </c>
      <c r="C413" s="12">
        <f t="shared" si="18"/>
        <v>4125</v>
      </c>
      <c r="D413" s="12">
        <f t="shared" si="20"/>
        <v>848720</v>
      </c>
    </row>
    <row r="414" spans="1:4" x14ac:dyDescent="0.25">
      <c r="A414" s="4">
        <v>414</v>
      </c>
      <c r="B414" s="12">
        <f t="shared" si="19"/>
        <v>4125</v>
      </c>
      <c r="C414" s="12">
        <f t="shared" si="18"/>
        <v>4135</v>
      </c>
      <c r="D414" s="12">
        <f t="shared" si="20"/>
        <v>852845</v>
      </c>
    </row>
    <row r="415" spans="1:4" x14ac:dyDescent="0.25">
      <c r="A415" s="4">
        <v>415</v>
      </c>
      <c r="B415" s="12">
        <f t="shared" si="19"/>
        <v>4135</v>
      </c>
      <c r="C415" s="12">
        <f t="shared" si="18"/>
        <v>4145</v>
      </c>
      <c r="D415" s="12">
        <f t="shared" si="20"/>
        <v>856980</v>
      </c>
    </row>
    <row r="416" spans="1:4" x14ac:dyDescent="0.25">
      <c r="A416" s="4">
        <v>416</v>
      </c>
      <c r="B416" s="12">
        <f t="shared" si="19"/>
        <v>4145</v>
      </c>
      <c r="C416" s="12">
        <f t="shared" si="18"/>
        <v>4155</v>
      </c>
      <c r="D416" s="12">
        <f t="shared" si="20"/>
        <v>861125</v>
      </c>
    </row>
    <row r="417" spans="1:4" x14ac:dyDescent="0.25">
      <c r="A417" s="4">
        <v>417</v>
      </c>
      <c r="B417" s="12">
        <f t="shared" si="19"/>
        <v>4155</v>
      </c>
      <c r="C417" s="12">
        <f t="shared" si="18"/>
        <v>4165</v>
      </c>
      <c r="D417" s="12">
        <f t="shared" si="20"/>
        <v>865280</v>
      </c>
    </row>
    <row r="418" spans="1:4" x14ac:dyDescent="0.25">
      <c r="A418" s="4">
        <v>418</v>
      </c>
      <c r="B418" s="12">
        <f t="shared" si="19"/>
        <v>4165</v>
      </c>
      <c r="C418" s="12">
        <f t="shared" si="18"/>
        <v>4175</v>
      </c>
      <c r="D418" s="12">
        <f t="shared" si="20"/>
        <v>869445</v>
      </c>
    </row>
    <row r="419" spans="1:4" x14ac:dyDescent="0.25">
      <c r="A419" s="4">
        <v>419</v>
      </c>
      <c r="B419" s="12">
        <f t="shared" si="19"/>
        <v>4175</v>
      </c>
      <c r="C419" s="12">
        <f t="shared" si="18"/>
        <v>4185</v>
      </c>
      <c r="D419" s="12">
        <f t="shared" si="20"/>
        <v>873620</v>
      </c>
    </row>
    <row r="420" spans="1:4" x14ac:dyDescent="0.25">
      <c r="A420" s="4">
        <v>420</v>
      </c>
      <c r="B420" s="12">
        <f t="shared" si="19"/>
        <v>4185</v>
      </c>
      <c r="C420" s="12">
        <f t="shared" si="18"/>
        <v>4195</v>
      </c>
      <c r="D420" s="12">
        <f t="shared" si="20"/>
        <v>877805</v>
      </c>
    </row>
    <row r="421" spans="1:4" x14ac:dyDescent="0.25">
      <c r="A421" s="4">
        <v>421</v>
      </c>
      <c r="B421" s="12">
        <f t="shared" si="19"/>
        <v>4195</v>
      </c>
      <c r="C421" s="12">
        <f t="shared" si="18"/>
        <v>4205</v>
      </c>
      <c r="D421" s="12">
        <f t="shared" si="20"/>
        <v>882000</v>
      </c>
    </row>
    <row r="422" spans="1:4" x14ac:dyDescent="0.25">
      <c r="A422" s="4">
        <v>422</v>
      </c>
      <c r="B422" s="12">
        <f t="shared" si="19"/>
        <v>4205</v>
      </c>
      <c r="C422" s="12">
        <f t="shared" si="18"/>
        <v>4215</v>
      </c>
      <c r="D422" s="12">
        <f t="shared" si="20"/>
        <v>886205</v>
      </c>
    </row>
    <row r="423" spans="1:4" x14ac:dyDescent="0.25">
      <c r="A423" s="4">
        <v>423</v>
      </c>
      <c r="B423" s="12">
        <f t="shared" si="19"/>
        <v>4215</v>
      </c>
      <c r="C423" s="12">
        <f t="shared" si="18"/>
        <v>4225</v>
      </c>
      <c r="D423" s="12">
        <f t="shared" si="20"/>
        <v>890420</v>
      </c>
    </row>
    <row r="424" spans="1:4" x14ac:dyDescent="0.25">
      <c r="A424" s="4">
        <v>424</v>
      </c>
      <c r="B424" s="12">
        <f t="shared" si="19"/>
        <v>4225</v>
      </c>
      <c r="C424" s="12">
        <f t="shared" si="18"/>
        <v>4235</v>
      </c>
      <c r="D424" s="12">
        <f t="shared" si="20"/>
        <v>894645</v>
      </c>
    </row>
    <row r="425" spans="1:4" x14ac:dyDescent="0.25">
      <c r="A425" s="4">
        <v>425</v>
      </c>
      <c r="B425" s="12">
        <f t="shared" si="19"/>
        <v>4235</v>
      </c>
      <c r="C425" s="12">
        <f t="shared" si="18"/>
        <v>4245</v>
      </c>
      <c r="D425" s="12">
        <f t="shared" si="20"/>
        <v>898880</v>
      </c>
    </row>
    <row r="426" spans="1:4" x14ac:dyDescent="0.25">
      <c r="A426" s="4">
        <v>426</v>
      </c>
      <c r="B426" s="12">
        <f t="shared" si="19"/>
        <v>4245</v>
      </c>
      <c r="C426" s="12">
        <f t="shared" si="18"/>
        <v>4255</v>
      </c>
      <c r="D426" s="12">
        <f t="shared" si="20"/>
        <v>903125</v>
      </c>
    </row>
    <row r="427" spans="1:4" x14ac:dyDescent="0.25">
      <c r="A427" s="4">
        <v>427</v>
      </c>
      <c r="B427" s="12">
        <f t="shared" si="19"/>
        <v>4255</v>
      </c>
      <c r="C427" s="12">
        <f t="shared" si="18"/>
        <v>4265</v>
      </c>
      <c r="D427" s="12">
        <f t="shared" si="20"/>
        <v>907380</v>
      </c>
    </row>
    <row r="428" spans="1:4" x14ac:dyDescent="0.25">
      <c r="A428" s="4">
        <v>428</v>
      </c>
      <c r="B428" s="12">
        <f t="shared" si="19"/>
        <v>4265</v>
      </c>
      <c r="C428" s="12">
        <f t="shared" si="18"/>
        <v>4275</v>
      </c>
      <c r="D428" s="12">
        <f t="shared" si="20"/>
        <v>911645</v>
      </c>
    </row>
    <row r="429" spans="1:4" x14ac:dyDescent="0.25">
      <c r="A429" s="4">
        <v>429</v>
      </c>
      <c r="B429" s="12">
        <f t="shared" si="19"/>
        <v>4275</v>
      </c>
      <c r="C429" s="12">
        <f t="shared" si="18"/>
        <v>4285</v>
      </c>
      <c r="D429" s="12">
        <f t="shared" si="20"/>
        <v>915920</v>
      </c>
    </row>
    <row r="430" spans="1:4" x14ac:dyDescent="0.25">
      <c r="A430" s="4">
        <v>430</v>
      </c>
      <c r="B430" s="12">
        <f t="shared" si="19"/>
        <v>4285</v>
      </c>
      <c r="C430" s="12">
        <f t="shared" si="18"/>
        <v>4295</v>
      </c>
      <c r="D430" s="12">
        <f t="shared" si="20"/>
        <v>920205</v>
      </c>
    </row>
    <row r="431" spans="1:4" x14ac:dyDescent="0.25">
      <c r="A431" s="4">
        <v>431</v>
      </c>
      <c r="B431" s="12">
        <f t="shared" si="19"/>
        <v>4295</v>
      </c>
      <c r="C431" s="12">
        <f t="shared" si="18"/>
        <v>4305</v>
      </c>
      <c r="D431" s="12">
        <f t="shared" si="20"/>
        <v>924500</v>
      </c>
    </row>
    <row r="432" spans="1:4" x14ac:dyDescent="0.25">
      <c r="A432" s="4">
        <v>432</v>
      </c>
      <c r="B432" s="12">
        <f t="shared" si="19"/>
        <v>4305</v>
      </c>
      <c r="C432" s="12">
        <f t="shared" si="18"/>
        <v>4315</v>
      </c>
      <c r="D432" s="12">
        <f t="shared" si="20"/>
        <v>928805</v>
      </c>
    </row>
    <row r="433" spans="1:4" x14ac:dyDescent="0.25">
      <c r="A433" s="4">
        <v>433</v>
      </c>
      <c r="B433" s="12">
        <f t="shared" si="19"/>
        <v>4315</v>
      </c>
      <c r="C433" s="12">
        <f t="shared" si="18"/>
        <v>4325</v>
      </c>
      <c r="D433" s="12">
        <f t="shared" si="20"/>
        <v>933120</v>
      </c>
    </row>
    <row r="434" spans="1:4" x14ac:dyDescent="0.25">
      <c r="A434" s="4">
        <v>434</v>
      </c>
      <c r="B434" s="12">
        <f t="shared" si="19"/>
        <v>4325</v>
      </c>
      <c r="C434" s="12">
        <f t="shared" si="18"/>
        <v>4335</v>
      </c>
      <c r="D434" s="12">
        <f t="shared" si="20"/>
        <v>937445</v>
      </c>
    </row>
    <row r="435" spans="1:4" x14ac:dyDescent="0.25">
      <c r="A435" s="4">
        <v>435</v>
      </c>
      <c r="B435" s="12">
        <f t="shared" si="19"/>
        <v>4335</v>
      </c>
      <c r="C435" s="12">
        <f t="shared" si="18"/>
        <v>4345</v>
      </c>
      <c r="D435" s="12">
        <f t="shared" si="20"/>
        <v>941780</v>
      </c>
    </row>
    <row r="436" spans="1:4" x14ac:dyDescent="0.25">
      <c r="A436" s="4">
        <v>436</v>
      </c>
      <c r="B436" s="12">
        <f t="shared" si="19"/>
        <v>4345</v>
      </c>
      <c r="C436" s="12">
        <f t="shared" si="18"/>
        <v>4355</v>
      </c>
      <c r="D436" s="12">
        <f t="shared" si="20"/>
        <v>946125</v>
      </c>
    </row>
    <row r="437" spans="1:4" x14ac:dyDescent="0.25">
      <c r="A437" s="4">
        <v>437</v>
      </c>
      <c r="B437" s="12">
        <f t="shared" si="19"/>
        <v>4355</v>
      </c>
      <c r="C437" s="12">
        <f t="shared" si="18"/>
        <v>4365</v>
      </c>
      <c r="D437" s="12">
        <f t="shared" si="20"/>
        <v>950480</v>
      </c>
    </row>
    <row r="438" spans="1:4" x14ac:dyDescent="0.25">
      <c r="A438" s="4">
        <v>438</v>
      </c>
      <c r="B438" s="12">
        <f t="shared" si="19"/>
        <v>4365</v>
      </c>
      <c r="C438" s="12">
        <f t="shared" si="18"/>
        <v>4375</v>
      </c>
      <c r="D438" s="12">
        <f t="shared" si="20"/>
        <v>954845</v>
      </c>
    </row>
    <row r="439" spans="1:4" x14ac:dyDescent="0.25">
      <c r="A439" s="4">
        <v>439</v>
      </c>
      <c r="B439" s="12">
        <f t="shared" si="19"/>
        <v>4375</v>
      </c>
      <c r="C439" s="12">
        <f t="shared" si="18"/>
        <v>4385</v>
      </c>
      <c r="D439" s="12">
        <f t="shared" si="20"/>
        <v>959220</v>
      </c>
    </row>
    <row r="440" spans="1:4" x14ac:dyDescent="0.25">
      <c r="A440" s="4">
        <v>440</v>
      </c>
      <c r="B440" s="12">
        <f t="shared" si="19"/>
        <v>4385</v>
      </c>
      <c r="C440" s="12">
        <f t="shared" si="18"/>
        <v>4395</v>
      </c>
      <c r="D440" s="12">
        <f t="shared" si="20"/>
        <v>963605</v>
      </c>
    </row>
    <row r="441" spans="1:4" x14ac:dyDescent="0.25">
      <c r="A441" s="4">
        <v>441</v>
      </c>
      <c r="B441" s="12">
        <f t="shared" si="19"/>
        <v>4395</v>
      </c>
      <c r="C441" s="12">
        <f t="shared" si="18"/>
        <v>4405</v>
      </c>
      <c r="D441" s="12">
        <f t="shared" si="20"/>
        <v>968000</v>
      </c>
    </row>
    <row r="442" spans="1:4" x14ac:dyDescent="0.25">
      <c r="A442" s="4">
        <v>442</v>
      </c>
      <c r="B442" s="12">
        <f t="shared" si="19"/>
        <v>4405</v>
      </c>
      <c r="C442" s="12">
        <f t="shared" si="18"/>
        <v>4415</v>
      </c>
      <c r="D442" s="12">
        <f t="shared" si="20"/>
        <v>972405</v>
      </c>
    </row>
    <row r="443" spans="1:4" x14ac:dyDescent="0.25">
      <c r="A443" s="4">
        <v>443</v>
      </c>
      <c r="B443" s="12">
        <f t="shared" si="19"/>
        <v>4415</v>
      </c>
      <c r="C443" s="12">
        <f t="shared" si="18"/>
        <v>4425</v>
      </c>
      <c r="D443" s="12">
        <f t="shared" si="20"/>
        <v>976820</v>
      </c>
    </row>
    <row r="444" spans="1:4" x14ac:dyDescent="0.25">
      <c r="A444" s="4">
        <v>444</v>
      </c>
      <c r="B444" s="12">
        <f t="shared" si="19"/>
        <v>4425</v>
      </c>
      <c r="C444" s="12">
        <f t="shared" si="18"/>
        <v>4435</v>
      </c>
      <c r="D444" s="12">
        <f t="shared" si="20"/>
        <v>981245</v>
      </c>
    </row>
    <row r="445" spans="1:4" x14ac:dyDescent="0.25">
      <c r="A445" s="4">
        <v>445</v>
      </c>
      <c r="B445" s="12">
        <f t="shared" si="19"/>
        <v>4435</v>
      </c>
      <c r="C445" s="12">
        <f t="shared" si="18"/>
        <v>4445</v>
      </c>
      <c r="D445" s="12">
        <f t="shared" si="20"/>
        <v>985680</v>
      </c>
    </row>
    <row r="446" spans="1:4" x14ac:dyDescent="0.25">
      <c r="A446" s="4">
        <v>446</v>
      </c>
      <c r="B446" s="12">
        <f t="shared" si="19"/>
        <v>4445</v>
      </c>
      <c r="C446" s="12">
        <f t="shared" si="18"/>
        <v>4455</v>
      </c>
      <c r="D446" s="12">
        <f t="shared" si="20"/>
        <v>990125</v>
      </c>
    </row>
    <row r="447" spans="1:4" x14ac:dyDescent="0.25">
      <c r="A447" s="4">
        <v>447</v>
      </c>
      <c r="B447" s="12">
        <f t="shared" si="19"/>
        <v>4455</v>
      </c>
      <c r="C447" s="12">
        <f t="shared" si="18"/>
        <v>4465</v>
      </c>
      <c r="D447" s="12">
        <f t="shared" si="20"/>
        <v>994580</v>
      </c>
    </row>
    <row r="448" spans="1:4" x14ac:dyDescent="0.25">
      <c r="A448" s="4">
        <v>448</v>
      </c>
      <c r="B448" s="12">
        <f t="shared" si="19"/>
        <v>4465</v>
      </c>
      <c r="C448" s="12">
        <f t="shared" si="18"/>
        <v>4475</v>
      </c>
      <c r="D448" s="12">
        <f t="shared" si="20"/>
        <v>999045</v>
      </c>
    </row>
    <row r="449" spans="1:4" x14ac:dyDescent="0.25">
      <c r="A449" s="4">
        <v>449</v>
      </c>
      <c r="B449" s="12">
        <f t="shared" si="19"/>
        <v>4475</v>
      </c>
      <c r="C449" s="12">
        <f t="shared" si="18"/>
        <v>4485</v>
      </c>
      <c r="D449" s="12">
        <f t="shared" si="20"/>
        <v>1003520</v>
      </c>
    </row>
    <row r="450" spans="1:4" x14ac:dyDescent="0.25">
      <c r="A450" s="4">
        <v>450</v>
      </c>
      <c r="B450" s="12">
        <f t="shared" si="19"/>
        <v>4485</v>
      </c>
      <c r="C450" s="12">
        <f t="shared" si="18"/>
        <v>4495</v>
      </c>
      <c r="D450" s="12">
        <f t="shared" si="20"/>
        <v>1008005</v>
      </c>
    </row>
    <row r="451" spans="1:4" x14ac:dyDescent="0.25">
      <c r="A451" s="4">
        <v>451</v>
      </c>
      <c r="B451" s="12">
        <f t="shared" si="19"/>
        <v>4495</v>
      </c>
      <c r="C451" s="12">
        <f t="shared" ref="C451:C500" si="21">A451*10-5</f>
        <v>4505</v>
      </c>
      <c r="D451" s="12">
        <f t="shared" si="20"/>
        <v>1012500</v>
      </c>
    </row>
    <row r="452" spans="1:4" x14ac:dyDescent="0.25">
      <c r="A452" s="4">
        <v>452</v>
      </c>
      <c r="B452" s="12">
        <f t="shared" ref="B452:B500" si="22">C451</f>
        <v>4505</v>
      </c>
      <c r="C452" s="12">
        <f t="shared" si="21"/>
        <v>4515</v>
      </c>
      <c r="D452" s="12">
        <f t="shared" ref="D452:D500" si="23">B452+D451</f>
        <v>1017005</v>
      </c>
    </row>
    <row r="453" spans="1:4" x14ac:dyDescent="0.25">
      <c r="A453" s="4">
        <v>453</v>
      </c>
      <c r="B453" s="12">
        <f t="shared" si="22"/>
        <v>4515</v>
      </c>
      <c r="C453" s="12">
        <f t="shared" si="21"/>
        <v>4525</v>
      </c>
      <c r="D453" s="12">
        <f t="shared" si="23"/>
        <v>1021520</v>
      </c>
    </row>
    <row r="454" spans="1:4" x14ac:dyDescent="0.25">
      <c r="A454" s="4">
        <v>454</v>
      </c>
      <c r="B454" s="12">
        <f t="shared" si="22"/>
        <v>4525</v>
      </c>
      <c r="C454" s="12">
        <f t="shared" si="21"/>
        <v>4535</v>
      </c>
      <c r="D454" s="12">
        <f t="shared" si="23"/>
        <v>1026045</v>
      </c>
    </row>
    <row r="455" spans="1:4" x14ac:dyDescent="0.25">
      <c r="A455" s="4">
        <v>455</v>
      </c>
      <c r="B455" s="12">
        <f t="shared" si="22"/>
        <v>4535</v>
      </c>
      <c r="C455" s="12">
        <f t="shared" si="21"/>
        <v>4545</v>
      </c>
      <c r="D455" s="12">
        <f t="shared" si="23"/>
        <v>1030580</v>
      </c>
    </row>
    <row r="456" spans="1:4" x14ac:dyDescent="0.25">
      <c r="A456" s="4">
        <v>456</v>
      </c>
      <c r="B456" s="12">
        <f t="shared" si="22"/>
        <v>4545</v>
      </c>
      <c r="C456" s="12">
        <f t="shared" si="21"/>
        <v>4555</v>
      </c>
      <c r="D456" s="12">
        <f t="shared" si="23"/>
        <v>1035125</v>
      </c>
    </row>
    <row r="457" spans="1:4" x14ac:dyDescent="0.25">
      <c r="A457" s="4">
        <v>457</v>
      </c>
      <c r="B457" s="12">
        <f t="shared" si="22"/>
        <v>4555</v>
      </c>
      <c r="C457" s="12">
        <f t="shared" si="21"/>
        <v>4565</v>
      </c>
      <c r="D457" s="12">
        <f t="shared" si="23"/>
        <v>1039680</v>
      </c>
    </row>
    <row r="458" spans="1:4" x14ac:dyDescent="0.25">
      <c r="A458" s="4">
        <v>458</v>
      </c>
      <c r="B458" s="12">
        <f t="shared" si="22"/>
        <v>4565</v>
      </c>
      <c r="C458" s="12">
        <f t="shared" si="21"/>
        <v>4575</v>
      </c>
      <c r="D458" s="12">
        <f t="shared" si="23"/>
        <v>1044245</v>
      </c>
    </row>
    <row r="459" spans="1:4" x14ac:dyDescent="0.25">
      <c r="A459" s="4">
        <v>459</v>
      </c>
      <c r="B459" s="12">
        <f t="shared" si="22"/>
        <v>4575</v>
      </c>
      <c r="C459" s="12">
        <f t="shared" si="21"/>
        <v>4585</v>
      </c>
      <c r="D459" s="12">
        <f t="shared" si="23"/>
        <v>1048820</v>
      </c>
    </row>
    <row r="460" spans="1:4" x14ac:dyDescent="0.25">
      <c r="A460" s="4">
        <v>460</v>
      </c>
      <c r="B460" s="12">
        <f t="shared" si="22"/>
        <v>4585</v>
      </c>
      <c r="C460" s="12">
        <f t="shared" si="21"/>
        <v>4595</v>
      </c>
      <c r="D460" s="12">
        <f t="shared" si="23"/>
        <v>1053405</v>
      </c>
    </row>
    <row r="461" spans="1:4" x14ac:dyDescent="0.25">
      <c r="A461" s="4">
        <v>461</v>
      </c>
      <c r="B461" s="12">
        <f t="shared" si="22"/>
        <v>4595</v>
      </c>
      <c r="C461" s="12">
        <f t="shared" si="21"/>
        <v>4605</v>
      </c>
      <c r="D461" s="12">
        <f t="shared" si="23"/>
        <v>1058000</v>
      </c>
    </row>
    <row r="462" spans="1:4" x14ac:dyDescent="0.25">
      <c r="A462" s="4">
        <v>462</v>
      </c>
      <c r="B462" s="12">
        <f t="shared" si="22"/>
        <v>4605</v>
      </c>
      <c r="C462" s="12">
        <f t="shared" si="21"/>
        <v>4615</v>
      </c>
      <c r="D462" s="12">
        <f t="shared" si="23"/>
        <v>1062605</v>
      </c>
    </row>
    <row r="463" spans="1:4" x14ac:dyDescent="0.25">
      <c r="A463" s="4">
        <v>463</v>
      </c>
      <c r="B463" s="12">
        <f t="shared" si="22"/>
        <v>4615</v>
      </c>
      <c r="C463" s="12">
        <f t="shared" si="21"/>
        <v>4625</v>
      </c>
      <c r="D463" s="12">
        <f t="shared" si="23"/>
        <v>1067220</v>
      </c>
    </row>
    <row r="464" spans="1:4" x14ac:dyDescent="0.25">
      <c r="A464" s="4">
        <v>464</v>
      </c>
      <c r="B464" s="12">
        <f t="shared" si="22"/>
        <v>4625</v>
      </c>
      <c r="C464" s="12">
        <f t="shared" si="21"/>
        <v>4635</v>
      </c>
      <c r="D464" s="12">
        <f t="shared" si="23"/>
        <v>1071845</v>
      </c>
    </row>
    <row r="465" spans="1:4" x14ac:dyDescent="0.25">
      <c r="A465" s="4">
        <v>465</v>
      </c>
      <c r="B465" s="12">
        <f t="shared" si="22"/>
        <v>4635</v>
      </c>
      <c r="C465" s="12">
        <f t="shared" si="21"/>
        <v>4645</v>
      </c>
      <c r="D465" s="12">
        <f t="shared" si="23"/>
        <v>1076480</v>
      </c>
    </row>
    <row r="466" spans="1:4" x14ac:dyDescent="0.25">
      <c r="A466" s="4">
        <v>466</v>
      </c>
      <c r="B466" s="12">
        <f t="shared" si="22"/>
        <v>4645</v>
      </c>
      <c r="C466" s="12">
        <f t="shared" si="21"/>
        <v>4655</v>
      </c>
      <c r="D466" s="12">
        <f t="shared" si="23"/>
        <v>1081125</v>
      </c>
    </row>
    <row r="467" spans="1:4" x14ac:dyDescent="0.25">
      <c r="A467" s="4">
        <v>467</v>
      </c>
      <c r="B467" s="12">
        <f t="shared" si="22"/>
        <v>4655</v>
      </c>
      <c r="C467" s="12">
        <f t="shared" si="21"/>
        <v>4665</v>
      </c>
      <c r="D467" s="12">
        <f t="shared" si="23"/>
        <v>1085780</v>
      </c>
    </row>
    <row r="468" spans="1:4" x14ac:dyDescent="0.25">
      <c r="A468" s="4">
        <v>468</v>
      </c>
      <c r="B468" s="12">
        <f t="shared" si="22"/>
        <v>4665</v>
      </c>
      <c r="C468" s="12">
        <f t="shared" si="21"/>
        <v>4675</v>
      </c>
      <c r="D468" s="12">
        <f t="shared" si="23"/>
        <v>1090445</v>
      </c>
    </row>
    <row r="469" spans="1:4" x14ac:dyDescent="0.25">
      <c r="A469" s="4">
        <v>469</v>
      </c>
      <c r="B469" s="12">
        <f t="shared" si="22"/>
        <v>4675</v>
      </c>
      <c r="C469" s="12">
        <f t="shared" si="21"/>
        <v>4685</v>
      </c>
      <c r="D469" s="12">
        <f t="shared" si="23"/>
        <v>1095120</v>
      </c>
    </row>
    <row r="470" spans="1:4" x14ac:dyDescent="0.25">
      <c r="A470" s="4">
        <v>470</v>
      </c>
      <c r="B470" s="12">
        <f t="shared" si="22"/>
        <v>4685</v>
      </c>
      <c r="C470" s="12">
        <f t="shared" si="21"/>
        <v>4695</v>
      </c>
      <c r="D470" s="12">
        <f t="shared" si="23"/>
        <v>1099805</v>
      </c>
    </row>
    <row r="471" spans="1:4" x14ac:dyDescent="0.25">
      <c r="A471" s="4">
        <v>471</v>
      </c>
      <c r="B471" s="12">
        <f t="shared" si="22"/>
        <v>4695</v>
      </c>
      <c r="C471" s="12">
        <f t="shared" si="21"/>
        <v>4705</v>
      </c>
      <c r="D471" s="12">
        <f t="shared" si="23"/>
        <v>1104500</v>
      </c>
    </row>
    <row r="472" spans="1:4" x14ac:dyDescent="0.25">
      <c r="A472" s="4">
        <v>472</v>
      </c>
      <c r="B472" s="12">
        <f t="shared" si="22"/>
        <v>4705</v>
      </c>
      <c r="C472" s="12">
        <f t="shared" si="21"/>
        <v>4715</v>
      </c>
      <c r="D472" s="12">
        <f t="shared" si="23"/>
        <v>1109205</v>
      </c>
    </row>
    <row r="473" spans="1:4" x14ac:dyDescent="0.25">
      <c r="A473" s="4">
        <v>473</v>
      </c>
      <c r="B473" s="12">
        <f t="shared" si="22"/>
        <v>4715</v>
      </c>
      <c r="C473" s="12">
        <f t="shared" si="21"/>
        <v>4725</v>
      </c>
      <c r="D473" s="12">
        <f t="shared" si="23"/>
        <v>1113920</v>
      </c>
    </row>
    <row r="474" spans="1:4" x14ac:dyDescent="0.25">
      <c r="A474" s="4">
        <v>474</v>
      </c>
      <c r="B474" s="12">
        <f t="shared" si="22"/>
        <v>4725</v>
      </c>
      <c r="C474" s="12">
        <f t="shared" si="21"/>
        <v>4735</v>
      </c>
      <c r="D474" s="12">
        <f t="shared" si="23"/>
        <v>1118645</v>
      </c>
    </row>
    <row r="475" spans="1:4" x14ac:dyDescent="0.25">
      <c r="A475" s="4">
        <v>475</v>
      </c>
      <c r="B475" s="12">
        <f t="shared" si="22"/>
        <v>4735</v>
      </c>
      <c r="C475" s="12">
        <f t="shared" si="21"/>
        <v>4745</v>
      </c>
      <c r="D475" s="12">
        <f t="shared" si="23"/>
        <v>1123380</v>
      </c>
    </row>
    <row r="476" spans="1:4" x14ac:dyDescent="0.25">
      <c r="A476" s="4">
        <v>476</v>
      </c>
      <c r="B476" s="12">
        <f t="shared" si="22"/>
        <v>4745</v>
      </c>
      <c r="C476" s="12">
        <f t="shared" si="21"/>
        <v>4755</v>
      </c>
      <c r="D476" s="12">
        <f t="shared" si="23"/>
        <v>1128125</v>
      </c>
    </row>
    <row r="477" spans="1:4" x14ac:dyDescent="0.25">
      <c r="A477" s="4">
        <v>477</v>
      </c>
      <c r="B477" s="12">
        <f t="shared" si="22"/>
        <v>4755</v>
      </c>
      <c r="C477" s="12">
        <f t="shared" si="21"/>
        <v>4765</v>
      </c>
      <c r="D477" s="12">
        <f t="shared" si="23"/>
        <v>1132880</v>
      </c>
    </row>
    <row r="478" spans="1:4" x14ac:dyDescent="0.25">
      <c r="A478" s="4">
        <v>478</v>
      </c>
      <c r="B478" s="12">
        <f t="shared" si="22"/>
        <v>4765</v>
      </c>
      <c r="C478" s="12">
        <f t="shared" si="21"/>
        <v>4775</v>
      </c>
      <c r="D478" s="12">
        <f t="shared" si="23"/>
        <v>1137645</v>
      </c>
    </row>
    <row r="479" spans="1:4" x14ac:dyDescent="0.25">
      <c r="A479" s="4">
        <v>479</v>
      </c>
      <c r="B479" s="12">
        <f t="shared" si="22"/>
        <v>4775</v>
      </c>
      <c r="C479" s="12">
        <f t="shared" si="21"/>
        <v>4785</v>
      </c>
      <c r="D479" s="12">
        <f t="shared" si="23"/>
        <v>1142420</v>
      </c>
    </row>
    <row r="480" spans="1:4" x14ac:dyDescent="0.25">
      <c r="A480" s="4">
        <v>480</v>
      </c>
      <c r="B480" s="12">
        <f t="shared" si="22"/>
        <v>4785</v>
      </c>
      <c r="C480" s="12">
        <f t="shared" si="21"/>
        <v>4795</v>
      </c>
      <c r="D480" s="12">
        <f t="shared" si="23"/>
        <v>1147205</v>
      </c>
    </row>
    <row r="481" spans="1:4" x14ac:dyDescent="0.25">
      <c r="A481" s="4">
        <v>481</v>
      </c>
      <c r="B481" s="12">
        <f t="shared" si="22"/>
        <v>4795</v>
      </c>
      <c r="C481" s="12">
        <f t="shared" si="21"/>
        <v>4805</v>
      </c>
      <c r="D481" s="12">
        <f t="shared" si="23"/>
        <v>1152000</v>
      </c>
    </row>
    <row r="482" spans="1:4" x14ac:dyDescent="0.25">
      <c r="A482" s="4">
        <v>482</v>
      </c>
      <c r="B482" s="12">
        <f t="shared" si="22"/>
        <v>4805</v>
      </c>
      <c r="C482" s="12">
        <f t="shared" si="21"/>
        <v>4815</v>
      </c>
      <c r="D482" s="12">
        <f t="shared" si="23"/>
        <v>1156805</v>
      </c>
    </row>
    <row r="483" spans="1:4" x14ac:dyDescent="0.25">
      <c r="A483" s="4">
        <v>483</v>
      </c>
      <c r="B483" s="12">
        <f t="shared" si="22"/>
        <v>4815</v>
      </c>
      <c r="C483" s="12">
        <f t="shared" si="21"/>
        <v>4825</v>
      </c>
      <c r="D483" s="12">
        <f t="shared" si="23"/>
        <v>1161620</v>
      </c>
    </row>
    <row r="484" spans="1:4" x14ac:dyDescent="0.25">
      <c r="A484" s="4">
        <v>484</v>
      </c>
      <c r="B484" s="12">
        <f t="shared" si="22"/>
        <v>4825</v>
      </c>
      <c r="C484" s="12">
        <f t="shared" si="21"/>
        <v>4835</v>
      </c>
      <c r="D484" s="12">
        <f t="shared" si="23"/>
        <v>1166445</v>
      </c>
    </row>
    <row r="485" spans="1:4" x14ac:dyDescent="0.25">
      <c r="A485" s="4">
        <v>485</v>
      </c>
      <c r="B485" s="12">
        <f t="shared" si="22"/>
        <v>4835</v>
      </c>
      <c r="C485" s="12">
        <f t="shared" si="21"/>
        <v>4845</v>
      </c>
      <c r="D485" s="12">
        <f t="shared" si="23"/>
        <v>1171280</v>
      </c>
    </row>
    <row r="486" spans="1:4" x14ac:dyDescent="0.25">
      <c r="A486" s="4">
        <v>486</v>
      </c>
      <c r="B486" s="12">
        <f t="shared" si="22"/>
        <v>4845</v>
      </c>
      <c r="C486" s="12">
        <f t="shared" si="21"/>
        <v>4855</v>
      </c>
      <c r="D486" s="12">
        <f t="shared" si="23"/>
        <v>1176125</v>
      </c>
    </row>
    <row r="487" spans="1:4" x14ac:dyDescent="0.25">
      <c r="A487" s="4">
        <v>487</v>
      </c>
      <c r="B487" s="12">
        <f t="shared" si="22"/>
        <v>4855</v>
      </c>
      <c r="C487" s="12">
        <f t="shared" si="21"/>
        <v>4865</v>
      </c>
      <c r="D487" s="12">
        <f t="shared" si="23"/>
        <v>1180980</v>
      </c>
    </row>
    <row r="488" spans="1:4" x14ac:dyDescent="0.25">
      <c r="A488" s="4">
        <v>488</v>
      </c>
      <c r="B488" s="12">
        <f t="shared" si="22"/>
        <v>4865</v>
      </c>
      <c r="C488" s="12">
        <f t="shared" si="21"/>
        <v>4875</v>
      </c>
      <c r="D488" s="12">
        <f t="shared" si="23"/>
        <v>1185845</v>
      </c>
    </row>
    <row r="489" spans="1:4" x14ac:dyDescent="0.25">
      <c r="A489" s="4">
        <v>489</v>
      </c>
      <c r="B489" s="12">
        <f t="shared" si="22"/>
        <v>4875</v>
      </c>
      <c r="C489" s="12">
        <f t="shared" si="21"/>
        <v>4885</v>
      </c>
      <c r="D489" s="12">
        <f t="shared" si="23"/>
        <v>1190720</v>
      </c>
    </row>
    <row r="490" spans="1:4" x14ac:dyDescent="0.25">
      <c r="A490" s="4">
        <v>490</v>
      </c>
      <c r="B490" s="12">
        <f t="shared" si="22"/>
        <v>4885</v>
      </c>
      <c r="C490" s="12">
        <f t="shared" si="21"/>
        <v>4895</v>
      </c>
      <c r="D490" s="12">
        <f t="shared" si="23"/>
        <v>1195605</v>
      </c>
    </row>
    <row r="491" spans="1:4" x14ac:dyDescent="0.25">
      <c r="A491" s="4">
        <v>491</v>
      </c>
      <c r="B491" s="12">
        <f t="shared" si="22"/>
        <v>4895</v>
      </c>
      <c r="C491" s="12">
        <f t="shared" si="21"/>
        <v>4905</v>
      </c>
      <c r="D491" s="12">
        <f t="shared" si="23"/>
        <v>1200500</v>
      </c>
    </row>
    <row r="492" spans="1:4" x14ac:dyDescent="0.25">
      <c r="A492" s="4">
        <v>492</v>
      </c>
      <c r="B492" s="12">
        <f t="shared" si="22"/>
        <v>4905</v>
      </c>
      <c r="C492" s="12">
        <f t="shared" si="21"/>
        <v>4915</v>
      </c>
      <c r="D492" s="12">
        <f t="shared" si="23"/>
        <v>1205405</v>
      </c>
    </row>
    <row r="493" spans="1:4" x14ac:dyDescent="0.25">
      <c r="A493" s="4">
        <v>493</v>
      </c>
      <c r="B493" s="12">
        <f t="shared" si="22"/>
        <v>4915</v>
      </c>
      <c r="C493" s="12">
        <f t="shared" si="21"/>
        <v>4925</v>
      </c>
      <c r="D493" s="12">
        <f t="shared" si="23"/>
        <v>1210320</v>
      </c>
    </row>
    <row r="494" spans="1:4" x14ac:dyDescent="0.25">
      <c r="A494" s="4">
        <v>494</v>
      </c>
      <c r="B494" s="12">
        <f t="shared" si="22"/>
        <v>4925</v>
      </c>
      <c r="C494" s="12">
        <f t="shared" si="21"/>
        <v>4935</v>
      </c>
      <c r="D494" s="12">
        <f t="shared" si="23"/>
        <v>1215245</v>
      </c>
    </row>
    <row r="495" spans="1:4" x14ac:dyDescent="0.25">
      <c r="A495" s="4">
        <v>495</v>
      </c>
      <c r="B495" s="12">
        <f t="shared" si="22"/>
        <v>4935</v>
      </c>
      <c r="C495" s="12">
        <f t="shared" si="21"/>
        <v>4945</v>
      </c>
      <c r="D495" s="12">
        <f t="shared" si="23"/>
        <v>1220180</v>
      </c>
    </row>
    <row r="496" spans="1:4" x14ac:dyDescent="0.25">
      <c r="A496" s="4">
        <v>496</v>
      </c>
      <c r="B496" s="12">
        <f t="shared" si="22"/>
        <v>4945</v>
      </c>
      <c r="C496" s="12">
        <f t="shared" si="21"/>
        <v>4955</v>
      </c>
      <c r="D496" s="12">
        <f t="shared" si="23"/>
        <v>1225125</v>
      </c>
    </row>
    <row r="497" spans="1:4" x14ac:dyDescent="0.25">
      <c r="A497" s="4">
        <v>497</v>
      </c>
      <c r="B497" s="12">
        <f t="shared" si="22"/>
        <v>4955</v>
      </c>
      <c r="C497" s="12">
        <f t="shared" si="21"/>
        <v>4965</v>
      </c>
      <c r="D497" s="12">
        <f t="shared" si="23"/>
        <v>1230080</v>
      </c>
    </row>
    <row r="498" spans="1:4" x14ac:dyDescent="0.25">
      <c r="A498" s="4">
        <v>498</v>
      </c>
      <c r="B498" s="12">
        <f t="shared" si="22"/>
        <v>4965</v>
      </c>
      <c r="C498" s="12">
        <f t="shared" si="21"/>
        <v>4975</v>
      </c>
      <c r="D498" s="12">
        <f t="shared" si="23"/>
        <v>1235045</v>
      </c>
    </row>
    <row r="499" spans="1:4" x14ac:dyDescent="0.25">
      <c r="A499" s="4">
        <v>499</v>
      </c>
      <c r="B499" s="12">
        <f t="shared" si="22"/>
        <v>4975</v>
      </c>
      <c r="C499" s="12">
        <f t="shared" si="21"/>
        <v>4985</v>
      </c>
      <c r="D499" s="12">
        <f t="shared" si="23"/>
        <v>1240020</v>
      </c>
    </row>
    <row r="500" spans="1:4" x14ac:dyDescent="0.25">
      <c r="A500" s="4">
        <v>500</v>
      </c>
      <c r="B500" s="12">
        <f t="shared" si="22"/>
        <v>4985</v>
      </c>
      <c r="C500" s="12">
        <f t="shared" si="21"/>
        <v>4995</v>
      </c>
      <c r="D500" s="12">
        <f t="shared" si="23"/>
        <v>1245005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Ahnenrechner</vt:lpstr>
      <vt:lpstr>BT Rechner</vt:lpstr>
      <vt:lpstr>Blutbad</vt:lpstr>
      <vt:lpstr>Datenblatt Ahnen</vt:lpstr>
      <vt:lpstr>Datenblatt Skills</vt:lpstr>
      <vt:lpstr>Datenblatt Level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Grimm</dc:creator>
  <cp:lastModifiedBy>Valentin Stadlbauer</cp:lastModifiedBy>
  <dcterms:created xsi:type="dcterms:W3CDTF">2023-03-28T11:47:33Z</dcterms:created>
  <dcterms:modified xsi:type="dcterms:W3CDTF">2023-04-28T19:14:06Z</dcterms:modified>
</cp:coreProperties>
</file>